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G:\Gesellschaft\Alter Familie Integration\Gemeindebeiträge Allgemein\Neues Gemeindebeitragsreglement ab August 2020\Formulare\"/>
    </mc:Choice>
  </mc:AlternateContent>
  <workbookProtection workbookAlgorithmName="SHA-512" workbookHashValue="T3WNaHOCJCsXQO4+VGxtCcQxFb4gXG7H/EzNL2vojo2l29tDyHMAeSYzkuLF5NwbQRSzLZeOxYRaIBh8gxcdzw==" workbookSaltValue="568bdmhNUY+OjAWqIdS4vQ==" workbookSpinCount="100000" lockStructure="1"/>
  <bookViews>
    <workbookView xWindow="-105" yWindow="-105" windowWidth="20715" windowHeight="13275"/>
  </bookViews>
  <sheets>
    <sheet name="Einkommensrechner" sheetId="1" r:id="rId1"/>
    <sheet name="Beitragsrechner" sheetId="3" r:id="rId2"/>
    <sheet name="Tarif" sheetId="2" state="hidden" r:id="rId3"/>
  </sheets>
  <definedNames>
    <definedName name="_xlnm._FilterDatabase" localSheetId="2" hidden="1">Tarif!$A$7:$C$20</definedName>
  </definedNames>
  <calcPr calcId="162913"/>
</workbook>
</file>

<file path=xl/calcChain.xml><?xml version="1.0" encoding="utf-8"?>
<calcChain xmlns="http://schemas.openxmlformats.org/spreadsheetml/2006/main">
  <c r="D23" i="1" l="1"/>
  <c r="D20" i="1"/>
  <c r="B45" i="1" l="1"/>
  <c r="D41" i="1" l="1"/>
  <c r="B41" i="1"/>
  <c r="D47" i="1" l="1"/>
  <c r="B50" i="1" s="1"/>
  <c r="D50" i="1" s="1"/>
  <c r="B42" i="3" s="1"/>
  <c r="B29" i="1"/>
  <c r="D30" i="1" l="1"/>
  <c r="D29" i="1"/>
  <c r="B31" i="1" s="1"/>
  <c r="B30" i="1"/>
  <c r="B28" i="3" l="1"/>
  <c r="B15" i="3"/>
  <c r="B17" i="3"/>
  <c r="B18" i="3" s="1"/>
  <c r="B30" i="3"/>
  <c r="B31" i="3" s="1"/>
  <c r="D31" i="1"/>
  <c r="B20" i="1" l="1"/>
  <c r="B23" i="1" s="1"/>
</calcChain>
</file>

<file path=xl/comments1.xml><?xml version="1.0" encoding="utf-8"?>
<comments xmlns="http://schemas.openxmlformats.org/spreadsheetml/2006/main">
  <authors>
    <author>ttiricola</author>
    <author>Erhard Büchi</author>
  </authors>
  <commentList>
    <comment ref="A11" authorId="0" shapeId="0">
      <text>
        <r>
          <rPr>
            <b/>
            <sz val="9"/>
            <color indexed="81"/>
            <rFont val="Segoe UI"/>
            <family val="2"/>
          </rPr>
          <t>Bei 2 Elternteilen ist nur die rechte Spalte auszufüllen</t>
        </r>
      </text>
    </comment>
    <comment ref="A35" authorId="1" shapeId="0">
      <text>
        <r>
          <rPr>
            <b/>
            <sz val="9"/>
            <color indexed="81"/>
            <rFont val="Segoe UI"/>
            <family val="2"/>
          </rPr>
          <t xml:space="preserve">gemäss Lohnausweisen Vorjahr
</t>
        </r>
        <r>
          <rPr>
            <sz val="9"/>
            <color indexed="81"/>
            <rFont val="Segoe UI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ttiricola</author>
    <author>Tiricola Tara</author>
  </authors>
  <commentList>
    <comment ref="A13" authorId="0" shapeId="0">
      <text>
        <r>
          <rPr>
            <b/>
            <sz val="9"/>
            <color indexed="81"/>
            <rFont val="Segoe UI"/>
            <family val="2"/>
          </rPr>
          <t>Bei mehreren Kindern mit einem unterschiedlichen Betreuungspensum ist der Teil 4 pro Kind auszufüllen</t>
        </r>
      </text>
    </comment>
    <comment ref="A26" authorId="0" shapeId="0">
      <text>
        <r>
          <rPr>
            <b/>
            <sz val="9"/>
            <color indexed="81"/>
            <rFont val="Segoe UI"/>
            <family val="2"/>
          </rPr>
          <t>Bei mehreren Kindern mit einem unterschiedlichen Betreuungspensum ist der Teil 4 pro Kind auszufüllen</t>
        </r>
      </text>
    </comment>
    <comment ref="B42" authorId="1" shapeId="0">
      <text>
        <r>
          <rPr>
            <b/>
            <sz val="9"/>
            <color indexed="81"/>
            <rFont val="Segoe UI"/>
            <family val="2"/>
          </rPr>
          <t>variiert monatlich, abhängig von effektiver Abrechnung</t>
        </r>
        <r>
          <rPr>
            <sz val="9"/>
            <color indexed="81"/>
            <rFont val="Segoe UI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<sst xmlns="http://schemas.openxmlformats.org/spreadsheetml/2006/main" count="72" uniqueCount="62">
  <si>
    <t>Gemeindebeitrag</t>
  </si>
  <si>
    <t>Tariftabelle</t>
  </si>
  <si>
    <t>Werte pro Kind pro Tag bzw. pro Stunde</t>
  </si>
  <si>
    <t>anrechenbares Einkommen</t>
  </si>
  <si>
    <t>Tarifrechner zur Ermittlung des Gemeindebeitrags</t>
  </si>
  <si>
    <t>pro Tag</t>
  </si>
  <si>
    <t>pro Stunde</t>
  </si>
  <si>
    <t>Arbeitspensum</t>
  </si>
  <si>
    <t>mit einem Elternteil</t>
  </si>
  <si>
    <t>mit 2 Elternteilen</t>
  </si>
  <si>
    <t>Anzahl Halbtage</t>
  </si>
  <si>
    <t>Anzahl Stunden</t>
  </si>
  <si>
    <t>Beschäftigung</t>
  </si>
  <si>
    <t>4.  Beitragsberechnung</t>
  </si>
  <si>
    <t xml:space="preserve">1 Elternteil </t>
  </si>
  <si>
    <t>2 Elternteile</t>
  </si>
  <si>
    <t>1.  Grundsätzliche Prüfung der Anspruchsvoraussetzungen aufgrund der Vermögensverhältinisse</t>
  </si>
  <si>
    <t xml:space="preserve">     Erziehungsberechtigte im Haushalt</t>
  </si>
  <si>
    <t xml:space="preserve">     Vermögen</t>
  </si>
  <si>
    <t xml:space="preserve">     Elternteil 1</t>
  </si>
  <si>
    <t xml:space="preserve">     Elternteil 2</t>
  </si>
  <si>
    <t xml:space="preserve">     Steuerbares Gesamtvermögen</t>
  </si>
  <si>
    <t xml:space="preserve">     Anspruch aufgrund des Vermögens</t>
  </si>
  <si>
    <t xml:space="preserve">     Taggelder, Renten, Familienzulagen</t>
  </si>
  <si>
    <t xml:space="preserve">     Stipendien</t>
  </si>
  <si>
    <t xml:space="preserve">     Ergänzungsleistungen</t>
  </si>
  <si>
    <t xml:space="preserve">     Weitere Einnahmen</t>
  </si>
  <si>
    <t xml:space="preserve">     Anzahl Kinder</t>
  </si>
  <si>
    <t xml:space="preserve">     Total der monatlichen Auszahlung</t>
  </si>
  <si>
    <t xml:space="preserve">     Vorname Name</t>
  </si>
  <si>
    <t>Gemeindeverwaltung Embrach, Abteilung Gesellschaft, Bereich Alter/Familie/Integration, Dorfstrasse 9, 8424 Embrach</t>
  </si>
  <si>
    <t xml:space="preserve"> Beachten Sie die Felder, die oben rechts mit roten Dreiecken gekennzeichnet sind. (mit Maus auf Feld gehen) &gt;&gt; Kommentar</t>
  </si>
  <si>
    <t xml:space="preserve">     in Halbtagen pro Woche und Kind</t>
  </si>
  <si>
    <t xml:space="preserve">     in Stunden pro Woche und Kind</t>
  </si>
  <si>
    <t>2.  Arbeitspensum pro Haushalt</t>
  </si>
  <si>
    <t xml:space="preserve">     &gt;&gt; ergibt maximal beitragsberechtigtes Betreuungspensum</t>
  </si>
  <si>
    <t xml:space="preserve">     &gt;&gt; ergibt Gemeindebeitrag pro Kind</t>
  </si>
  <si>
    <t xml:space="preserve">     Massgebendes Gesamteinkommen des Haushalts</t>
  </si>
  <si>
    <t xml:space="preserve">     Summe aller Löhne</t>
  </si>
  <si>
    <t xml:space="preserve"> Folgen Sie den violetten Feldern mit der Tab-Taste.</t>
  </si>
  <si>
    <t xml:space="preserve">     Gemeindebeitrag pro Kind und Monat</t>
  </si>
  <si>
    <t xml:space="preserve">     Einkommen</t>
  </si>
  <si>
    <t xml:space="preserve">     </t>
  </si>
  <si>
    <t xml:space="preserve">     Anzahl Kinder gemäss Steuererklärung</t>
  </si>
  <si>
    <t xml:space="preserve">     Total Kinderabzug</t>
  </si>
  <si>
    <t>Hort</t>
  </si>
  <si>
    <t>Kita</t>
  </si>
  <si>
    <t>Vorschule/Primarschule</t>
  </si>
  <si>
    <t xml:space="preserve">     Anzahl Halbtage pro Woche und Kind</t>
  </si>
  <si>
    <t xml:space="preserve">     Anzahl Stunden pro Monat und Kind</t>
  </si>
  <si>
    <t>a)  Vorschule</t>
  </si>
  <si>
    <t>b)  Primarschule</t>
  </si>
  <si>
    <t>c)  Tagesfamilienverein Zürcher Unterland</t>
  </si>
  <si>
    <t>Seite 1 von 2</t>
  </si>
  <si>
    <t>Seite 2 von 2</t>
  </si>
  <si>
    <t xml:space="preserve"> Füllen Sie den/die zutreffenden Felder von a) bis c) aus.</t>
  </si>
  <si>
    <t>Mit diesem Formular können Sie den voraussichtlichen Gemeindebeitrag für eine gewünschte Betreuung berechnen. Beachten Sie, dass das Ergebnis der Onlineberechnung unverbindlich ist. Detaillierte Auskünfte erhalten Sie beim Bereich Alter/Familie/Integration oder Sie können das Gemeindebeitragsreglement auf dem unten aufgeführten Link konsultieren. </t>
  </si>
  <si>
    <t>http://www.embrach.ch/de/verwaltung/dienstleistungen/?dienst_id=33662</t>
  </si>
  <si>
    <t>Tel. 044 866 36 33, E-Mail: afi@embrach.ch</t>
  </si>
  <si>
    <t xml:space="preserve">     und der Beschäftigung</t>
  </si>
  <si>
    <t>3.  Ermittlung des massgebenden Einkommens</t>
  </si>
  <si>
    <t>&gt;&gt; Wechseln Sie auf das 2. Register "Beitragsrechner" und füllen Sie die entsprechenden Felder aus.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</si>
</sst>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 * #,##0.00_ ;_ * \-#,##0.00_ ;_ * &quot;-&quot;??_ ;_ @_ "/>
    <numFmt numFmtId="164" formatCode="_ &quot;Fr.&quot;\ * #,##0.00_ ;_ &quot;Fr.&quot;\ * \-#,##0.00_ ;_ &quot;Fr.&quot;\ * &quot;-&quot;??_ ;_ @_ "/>
    <numFmt numFmtId="165" formatCode="_ * #,##0_ ;_ * \-#,##0_ ;_ * &quot;-&quot;??_ ;_ @_ "/>
  </numFmts>
  <fonts count="14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u/>
      <sz val="10"/>
      <color theme="10"/>
      <name val="Arial"/>
      <family val="2"/>
    </font>
    <font>
      <sz val="10"/>
      <color theme="0"/>
      <name val="Arial"/>
      <family val="2"/>
    </font>
    <font>
      <sz val="8"/>
      <color rgb="FF000000"/>
      <name val="Arial"/>
      <family val="2"/>
    </font>
    <font>
      <sz val="8"/>
      <color theme="1"/>
      <name val="Arial"/>
      <family val="2"/>
    </font>
    <font>
      <b/>
      <sz val="8"/>
      <color rgb="FFFF0000"/>
      <name val="Arial"/>
      <family val="2"/>
    </font>
    <font>
      <sz val="10"/>
      <color rgb="FF000000"/>
      <name val="Arial"/>
      <family val="2"/>
    </font>
    <font>
      <u/>
      <sz val="8"/>
      <color theme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DBF1FB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C9C9FF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68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0" xfId="0" applyAlignment="1"/>
    <xf numFmtId="4" fontId="1" fillId="0" borderId="0" xfId="1" applyNumberFormat="1" applyFont="1" applyAlignment="1">
      <alignment horizontal="center" vertical="center"/>
    </xf>
    <xf numFmtId="2" fontId="0" fillId="0" borderId="0" xfId="0" applyNumberFormat="1"/>
    <xf numFmtId="0" fontId="2" fillId="0" borderId="0" xfId="0" applyFont="1" applyAlignment="1"/>
    <xf numFmtId="165" fontId="1" fillId="0" borderId="0" xfId="1" applyNumberFormat="1" applyFont="1" applyAlignment="1">
      <alignment horizontal="center" vertical="center"/>
    </xf>
    <xf numFmtId="165" fontId="1" fillId="0" borderId="0" xfId="1" applyNumberFormat="1" applyFont="1"/>
    <xf numFmtId="0" fontId="0" fillId="0" borderId="0" xfId="0" applyProtection="1">
      <protection hidden="1"/>
    </xf>
    <xf numFmtId="0" fontId="4" fillId="0" borderId="0" xfId="0" applyFont="1" applyProtection="1">
      <protection hidden="1"/>
    </xf>
    <xf numFmtId="0" fontId="2" fillId="0" borderId="0" xfId="0" applyFont="1" applyProtection="1">
      <protection hidden="1"/>
    </xf>
    <xf numFmtId="165" fontId="0" fillId="0" borderId="0" xfId="1" applyNumberFormat="1" applyFont="1" applyFill="1" applyProtection="1">
      <protection hidden="1"/>
    </xf>
    <xf numFmtId="0" fontId="2" fillId="0" borderId="0" xfId="0" applyFont="1" applyFill="1" applyProtection="1">
      <protection hidden="1"/>
    </xf>
    <xf numFmtId="4" fontId="2" fillId="0" borderId="0" xfId="1" applyNumberFormat="1" applyFont="1" applyAlignment="1">
      <alignment horizontal="left" vertical="center"/>
    </xf>
    <xf numFmtId="9" fontId="1" fillId="0" borderId="0" xfId="2" applyFont="1" applyAlignment="1">
      <alignment horizontal="center" vertical="center"/>
    </xf>
    <xf numFmtId="4" fontId="0" fillId="2" borderId="0" xfId="1" applyNumberFormat="1" applyFont="1" applyFill="1" applyAlignment="1">
      <alignment horizontal="center" vertical="center"/>
    </xf>
    <xf numFmtId="0" fontId="0" fillId="2" borderId="0" xfId="0" applyFill="1"/>
    <xf numFmtId="9" fontId="1" fillId="2" borderId="0" xfId="2" applyFont="1" applyFill="1" applyAlignment="1">
      <alignment horizontal="center" vertical="center"/>
    </xf>
    <xf numFmtId="2" fontId="0" fillId="3" borderId="0" xfId="0" applyNumberFormat="1" applyFill="1"/>
    <xf numFmtId="0" fontId="0" fillId="3" borderId="0" xfId="0" applyFill="1"/>
    <xf numFmtId="4" fontId="0" fillId="3" borderId="0" xfId="1" applyNumberFormat="1" applyFont="1" applyFill="1" applyAlignment="1">
      <alignment horizontal="center" vertical="center"/>
    </xf>
    <xf numFmtId="9" fontId="0" fillId="3" borderId="0" xfId="2" applyFont="1" applyFill="1"/>
    <xf numFmtId="3" fontId="1" fillId="2" borderId="0" xfId="1" applyNumberFormat="1" applyFont="1" applyFill="1" applyAlignment="1">
      <alignment horizontal="center" vertical="center"/>
    </xf>
    <xf numFmtId="3" fontId="1" fillId="3" borderId="0" xfId="1" applyNumberFormat="1" applyFont="1" applyFill="1" applyAlignment="1">
      <alignment horizontal="center" vertical="center"/>
    </xf>
    <xf numFmtId="9" fontId="0" fillId="0" borderId="0" xfId="2" applyFont="1" applyAlignment="1">
      <alignment horizontal="center" vertical="center"/>
    </xf>
    <xf numFmtId="9" fontId="0" fillId="0" borderId="0" xfId="0" applyNumberFormat="1" applyAlignment="1">
      <alignment horizontal="center"/>
    </xf>
    <xf numFmtId="0" fontId="0" fillId="4" borderId="0" xfId="0" applyFill="1" applyProtection="1">
      <protection hidden="1"/>
    </xf>
    <xf numFmtId="0" fontId="0" fillId="0" borderId="0" xfId="0" applyFill="1" applyProtection="1">
      <protection hidden="1"/>
    </xf>
    <xf numFmtId="0" fontId="8" fillId="0" borderId="0" xfId="0" applyFont="1" applyFill="1" applyProtection="1">
      <protection hidden="1"/>
    </xf>
    <xf numFmtId="0" fontId="0" fillId="0" borderId="0" xfId="0" applyFill="1" applyProtection="1"/>
    <xf numFmtId="0" fontId="10" fillId="0" borderId="0" xfId="0" applyFont="1" applyProtection="1">
      <protection hidden="1"/>
    </xf>
    <xf numFmtId="0" fontId="0" fillId="0" borderId="0" xfId="0" applyNumberFormat="1" applyProtection="1">
      <protection hidden="1"/>
    </xf>
    <xf numFmtId="0" fontId="0" fillId="5" borderId="0" xfId="0" applyFill="1" applyAlignment="1" applyProtection="1">
      <alignment horizontal="center"/>
      <protection hidden="1"/>
    </xf>
    <xf numFmtId="0" fontId="0" fillId="5" borderId="0" xfId="0" applyFill="1" applyProtection="1">
      <protection hidden="1"/>
    </xf>
    <xf numFmtId="0" fontId="11" fillId="0" borderId="0" xfId="0" applyFont="1" applyFill="1" applyAlignment="1">
      <alignment horizontal="center"/>
    </xf>
    <xf numFmtId="165" fontId="0" fillId="6" borderId="0" xfId="1" applyNumberFormat="1" applyFont="1" applyFill="1" applyProtection="1">
      <protection hidden="1"/>
    </xf>
    <xf numFmtId="165" fontId="0" fillId="6" borderId="0" xfId="0" applyNumberFormat="1" applyFill="1" applyProtection="1">
      <protection hidden="1"/>
    </xf>
    <xf numFmtId="43" fontId="0" fillId="6" borderId="0" xfId="1" applyFont="1" applyFill="1" applyProtection="1">
      <protection hidden="1"/>
    </xf>
    <xf numFmtId="165" fontId="0" fillId="7" borderId="0" xfId="1" applyNumberFormat="1" applyFont="1" applyFill="1" applyProtection="1">
      <protection locked="0"/>
    </xf>
    <xf numFmtId="9" fontId="0" fillId="7" borderId="0" xfId="2" applyFont="1" applyFill="1" applyProtection="1">
      <protection locked="0"/>
    </xf>
    <xf numFmtId="0" fontId="0" fillId="7" borderId="0" xfId="0" applyFill="1" applyProtection="1">
      <protection locked="0"/>
    </xf>
    <xf numFmtId="165" fontId="8" fillId="0" borderId="0" xfId="1" applyNumberFormat="1" applyFont="1" applyProtection="1">
      <protection hidden="1"/>
    </xf>
    <xf numFmtId="0" fontId="0" fillId="0" borderId="0" xfId="0" applyFill="1"/>
    <xf numFmtId="0" fontId="0" fillId="0" borderId="0" xfId="0" applyFont="1" applyFill="1" applyProtection="1">
      <protection hidden="1"/>
    </xf>
    <xf numFmtId="164" fontId="0" fillId="0" borderId="0" xfId="0" applyNumberFormat="1" applyFont="1" applyFill="1"/>
    <xf numFmtId="0" fontId="2" fillId="0" borderId="0" xfId="0" applyFont="1" applyFill="1"/>
    <xf numFmtId="0" fontId="0" fillId="0" borderId="0" xfId="0" applyBorder="1" applyProtection="1">
      <protection hidden="1"/>
    </xf>
    <xf numFmtId="0" fontId="0" fillId="0" borderId="0" xfId="0" applyFill="1" applyBorder="1" applyProtection="1">
      <protection hidden="1"/>
    </xf>
    <xf numFmtId="0" fontId="7" fillId="0" borderId="0" xfId="3" applyFill="1" applyBorder="1" applyProtection="1">
      <protection hidden="1"/>
    </xf>
    <xf numFmtId="0" fontId="2" fillId="0" borderId="0" xfId="0" applyFont="1" applyFill="1" applyBorder="1" applyAlignment="1" applyProtection="1">
      <alignment horizontal="right" vertical="top"/>
      <protection hidden="1"/>
    </xf>
    <xf numFmtId="0" fontId="0" fillId="0" borderId="0" xfId="0" applyFill="1" applyBorder="1" applyAlignment="1" applyProtection="1">
      <alignment vertical="top"/>
      <protection hidden="1"/>
    </xf>
    <xf numFmtId="0" fontId="0" fillId="0" borderId="0" xfId="0" applyFont="1" applyFill="1" applyBorder="1" applyAlignment="1" applyProtection="1">
      <alignment horizontal="right" vertical="top"/>
      <protection hidden="1"/>
    </xf>
    <xf numFmtId="14" fontId="0" fillId="0" borderId="0" xfId="0" applyNumberFormat="1" applyFill="1" applyBorder="1" applyAlignment="1" applyProtection="1">
      <alignment vertical="top"/>
      <protection hidden="1"/>
    </xf>
    <xf numFmtId="0" fontId="0" fillId="0" borderId="0" xfId="0" applyAlignment="1">
      <alignment horizontal="right"/>
    </xf>
    <xf numFmtId="164" fontId="0" fillId="6" borderId="0" xfId="0" applyNumberFormat="1" applyFill="1" applyProtection="1">
      <protection hidden="1"/>
    </xf>
    <xf numFmtId="0" fontId="11" fillId="0" borderId="0" xfId="0" applyFont="1" applyFill="1" applyAlignment="1" applyProtection="1">
      <alignment horizontal="center"/>
      <protection hidden="1"/>
    </xf>
    <xf numFmtId="0" fontId="11" fillId="0" borderId="0" xfId="0" applyFont="1" applyFill="1" applyAlignment="1" applyProtection="1">
      <alignment horizontal="right"/>
      <protection hidden="1"/>
    </xf>
    <xf numFmtId="164" fontId="0" fillId="0" borderId="0" xfId="0" applyNumberFormat="1" applyFill="1" applyProtection="1">
      <protection hidden="1"/>
    </xf>
    <xf numFmtId="0" fontId="0" fillId="0" borderId="0" xfId="0"/>
    <xf numFmtId="0" fontId="10" fillId="0" borderId="0" xfId="0" applyFont="1" applyProtection="1">
      <protection hidden="1"/>
    </xf>
    <xf numFmtId="0" fontId="10" fillId="0" borderId="1" xfId="0" applyFont="1" applyBorder="1" applyProtection="1"/>
    <xf numFmtId="0" fontId="10" fillId="0" borderId="0" xfId="0" applyFont="1" applyProtection="1"/>
    <xf numFmtId="0" fontId="10" fillId="0" borderId="1" xfId="0" applyFont="1" applyBorder="1" applyProtection="1">
      <protection hidden="1"/>
    </xf>
    <xf numFmtId="0" fontId="12" fillId="0" borderId="0" xfId="0" applyFont="1" applyFill="1" applyBorder="1" applyAlignment="1" applyProtection="1">
      <alignment horizontal="right" wrapText="1"/>
      <protection hidden="1"/>
    </xf>
    <xf numFmtId="164" fontId="10" fillId="0" borderId="0" xfId="0" applyNumberFormat="1" applyFont="1" applyFill="1" applyAlignment="1" applyProtection="1">
      <alignment horizontal="center" vertical="center" wrapText="1"/>
      <protection hidden="1"/>
    </xf>
    <xf numFmtId="0" fontId="9" fillId="0" borderId="2" xfId="0" applyFont="1" applyBorder="1" applyAlignment="1" applyProtection="1">
      <alignment horizontal="left" wrapText="1"/>
    </xf>
    <xf numFmtId="0" fontId="13" fillId="0" borderId="0" xfId="3" applyFont="1" applyAlignment="1" applyProtection="1">
      <alignment horizontal="left"/>
      <protection locked="0"/>
    </xf>
  </cellXfs>
  <cellStyles count="5">
    <cellStyle name="Komma" xfId="1" builtinId="3"/>
    <cellStyle name="Komma 2" xfId="4"/>
    <cellStyle name="Link" xfId="3" builtinId="8"/>
    <cellStyle name="Prozent" xfId="2" builtinId="5"/>
    <cellStyle name="Standard" xfId="0" builtinId="0"/>
  </cellStyles>
  <dxfs count="0"/>
  <tableStyles count="0" defaultTableStyle="TableStyleMedium9" defaultPivotStyle="PivotStyleLight16"/>
  <colors>
    <mruColors>
      <color rgb="FFBBE4F7"/>
      <color rgb="FFC9C9FF"/>
      <color rgb="FFFFD9EC"/>
      <color rgb="FFEAEAEA"/>
      <color rgb="FFDDDDDD"/>
      <color rgb="FFFFE1FF"/>
      <color rgb="FFFDD3F7"/>
      <color rgb="FFDBF1FB"/>
      <color rgb="FFF9F7AF"/>
      <color rgb="FFEEFBA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1537338</xdr:colOff>
      <xdr:row>0</xdr:row>
      <xdr:rowOff>26505</xdr:rowOff>
    </xdr:from>
    <xdr:to>
      <xdr:col>3</xdr:col>
      <xdr:colOff>1359965</xdr:colOff>
      <xdr:row>2</xdr:row>
      <xdr:rowOff>2578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06DA6DF-0DFA-4748-BE2B-F3D47F104A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6555" y="26505"/>
          <a:ext cx="1909845" cy="307377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</xdr:pic>
    <xdr:clientData/>
  </xdr:twoCellAnchor>
  <xdr:twoCellAnchor editAs="absolute">
    <xdr:from>
      <xdr:col>2</xdr:col>
      <xdr:colOff>438150</xdr:colOff>
      <xdr:row>1</xdr:row>
      <xdr:rowOff>111274</xdr:rowOff>
    </xdr:from>
    <xdr:to>
      <xdr:col>3</xdr:col>
      <xdr:colOff>1428749</xdr:colOff>
      <xdr:row>3</xdr:row>
      <xdr:rowOff>92110</xdr:rowOff>
    </xdr:to>
    <xdr:sp macro="" textlink="">
      <xdr:nvSpPr>
        <xdr:cNvPr id="3" name="Textfeld 7">
          <a:extLst>
            <a:ext uri="{FF2B5EF4-FFF2-40B4-BE49-F238E27FC236}">
              <a16:creationId xmlns:a16="http://schemas.microsoft.com/office/drawing/2014/main" id="{80F988E6-BC19-4A06-8A52-75A495087684}"/>
            </a:ext>
          </a:extLst>
        </xdr:cNvPr>
        <xdr:cNvSpPr txBox="1"/>
      </xdr:nvSpPr>
      <xdr:spPr>
        <a:xfrm>
          <a:off x="4791075" y="273199"/>
          <a:ext cx="1552574" cy="342786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r"/>
          <a:r>
            <a:rPr lang="de-CH" sz="1600" b="1">
              <a:solidFill>
                <a:schemeClr val="bg1">
                  <a:lumMod val="65000"/>
                </a:schemeClr>
              </a:solidFill>
            </a:rPr>
            <a:t>GESELLSCHAFT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embrach.ch/de/verwaltung/dienstleistungen/?dienst_id=33662" TargetMode="External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1"/>
  <dimension ref="A3:D64"/>
  <sheetViews>
    <sheetView showGridLines="0" tabSelected="1" zoomScale="120" zoomScaleNormal="120" zoomScalePageLayoutView="85" workbookViewId="0">
      <selection activeCell="B14" sqref="B14"/>
    </sheetView>
  </sheetViews>
  <sheetFormatPr baseColWidth="10" defaultColWidth="11.42578125" defaultRowHeight="12.75" x14ac:dyDescent="0.2"/>
  <cols>
    <col min="1" max="1" width="40.28515625" style="9" customWidth="1"/>
    <col min="2" max="2" width="21.85546875" style="9" customWidth="1"/>
    <col min="3" max="3" width="7.7109375" style="9" customWidth="1"/>
    <col min="4" max="4" width="21.42578125" style="9" customWidth="1"/>
    <col min="5" max="16384" width="11.42578125" style="9"/>
  </cols>
  <sheetData>
    <row r="3" spans="1:4" ht="15.75" x14ac:dyDescent="0.25">
      <c r="A3" s="10"/>
    </row>
    <row r="4" spans="1:4" ht="15.75" x14ac:dyDescent="0.25">
      <c r="A4" s="10" t="s">
        <v>4</v>
      </c>
    </row>
    <row r="5" spans="1:4" x14ac:dyDescent="0.2">
      <c r="A5" s="31" t="s">
        <v>39</v>
      </c>
    </row>
    <row r="6" spans="1:4" x14ac:dyDescent="0.2">
      <c r="A6" s="31" t="s">
        <v>31</v>
      </c>
    </row>
    <row r="7" spans="1:4" x14ac:dyDescent="0.2">
      <c r="A7" s="31"/>
    </row>
    <row r="8" spans="1:4" x14ac:dyDescent="0.2">
      <c r="A8" s="11" t="s">
        <v>16</v>
      </c>
    </row>
    <row r="9" spans="1:4" x14ac:dyDescent="0.2">
      <c r="A9" s="11" t="s">
        <v>59</v>
      </c>
    </row>
    <row r="11" spans="1:4" x14ac:dyDescent="0.2">
      <c r="A11" s="9" t="s">
        <v>17</v>
      </c>
      <c r="B11" s="13" t="s">
        <v>14</v>
      </c>
      <c r="D11" s="11" t="s">
        <v>15</v>
      </c>
    </row>
    <row r="12" spans="1:4" ht="6" customHeight="1" x14ac:dyDescent="0.2">
      <c r="B12" s="13"/>
      <c r="D12" s="11"/>
    </row>
    <row r="13" spans="1:4" ht="12" customHeight="1" x14ac:dyDescent="0.2">
      <c r="A13" s="11" t="s">
        <v>29</v>
      </c>
      <c r="B13" s="13"/>
      <c r="D13" s="11"/>
    </row>
    <row r="14" spans="1:4" x14ac:dyDescent="0.2">
      <c r="A14" s="9" t="s">
        <v>19</v>
      </c>
      <c r="B14" s="41"/>
      <c r="D14" s="41"/>
    </row>
    <row r="15" spans="1:4" x14ac:dyDescent="0.2">
      <c r="A15" s="9" t="s">
        <v>20</v>
      </c>
      <c r="B15" s="30"/>
      <c r="D15" s="41"/>
    </row>
    <row r="16" spans="1:4" ht="12" customHeight="1" x14ac:dyDescent="0.2">
      <c r="D16" s="28"/>
    </row>
    <row r="17" spans="1:4" x14ac:dyDescent="0.2">
      <c r="A17" s="11" t="s">
        <v>18</v>
      </c>
      <c r="B17" s="32"/>
    </row>
    <row r="18" spans="1:4" x14ac:dyDescent="0.2">
      <c r="A18" s="9" t="s">
        <v>19</v>
      </c>
      <c r="B18" s="39"/>
      <c r="D18" s="39"/>
    </row>
    <row r="19" spans="1:4" x14ac:dyDescent="0.2">
      <c r="A19" s="9" t="s">
        <v>20</v>
      </c>
      <c r="B19" s="12"/>
      <c r="D19" s="39"/>
    </row>
    <row r="20" spans="1:4" x14ac:dyDescent="0.2">
      <c r="A20" s="11" t="s">
        <v>21</v>
      </c>
      <c r="B20" s="36">
        <f>SUM(B18:B19)</f>
        <v>0</v>
      </c>
      <c r="D20" s="36">
        <f>SUM(D18:D19)</f>
        <v>0</v>
      </c>
    </row>
    <row r="22" spans="1:4" ht="5.25" customHeight="1" x14ac:dyDescent="0.2"/>
    <row r="23" spans="1:4" x14ac:dyDescent="0.2">
      <c r="A23" s="11" t="s">
        <v>22</v>
      </c>
      <c r="B23" s="33" t="str">
        <f>IF(B18="","  ",IF(B20&lt;150001,"ja","nein"))</f>
        <v xml:space="preserve">  </v>
      </c>
      <c r="D23" s="33" t="str">
        <f>IF(D18=""," ",IF(D20&lt;300001,"ja","nein"))</f>
        <v xml:space="preserve"> </v>
      </c>
    </row>
    <row r="25" spans="1:4" ht="7.5" customHeight="1" x14ac:dyDescent="0.2"/>
    <row r="26" spans="1:4" x14ac:dyDescent="0.2">
      <c r="A26" s="11" t="s">
        <v>34</v>
      </c>
      <c r="B26" s="40">
        <v>0</v>
      </c>
      <c r="D26" s="40">
        <v>0</v>
      </c>
    </row>
    <row r="28" spans="1:4" x14ac:dyDescent="0.2">
      <c r="A28" s="9" t="s">
        <v>35</v>
      </c>
    </row>
    <row r="29" spans="1:4" x14ac:dyDescent="0.2">
      <c r="A29" s="47" t="s">
        <v>32</v>
      </c>
      <c r="B29" s="34">
        <f>VLOOKUP(B$26,Tarif!A$25:C$34,2)</f>
        <v>0</v>
      </c>
      <c r="D29" s="34">
        <f>VLOOKUP(D26,Tarif!E$25:G$34,2)</f>
        <v>0</v>
      </c>
    </row>
    <row r="30" spans="1:4" x14ac:dyDescent="0.2">
      <c r="A30" s="47" t="s">
        <v>33</v>
      </c>
      <c r="B30" s="34">
        <f>VLOOKUP(B$26,Tarif!A$25:C$34,3)</f>
        <v>0</v>
      </c>
      <c r="D30" s="34">
        <f>VLOOKUP(D26,Tarif!E$25:G$34,3)</f>
        <v>0</v>
      </c>
    </row>
    <row r="31" spans="1:4" s="28" customFormat="1" x14ac:dyDescent="0.2">
      <c r="A31" s="48"/>
      <c r="B31" s="29">
        <f>SUM(B29,D29)</f>
        <v>0</v>
      </c>
      <c r="C31" s="29"/>
      <c r="D31" s="29">
        <f>B30+D30</f>
        <v>0</v>
      </c>
    </row>
    <row r="32" spans="1:4" ht="7.5" customHeight="1" x14ac:dyDescent="0.2"/>
    <row r="33" spans="1:4" x14ac:dyDescent="0.2">
      <c r="A33" s="11" t="s">
        <v>60</v>
      </c>
    </row>
    <row r="35" spans="1:4" x14ac:dyDescent="0.2">
      <c r="A35" s="9" t="s">
        <v>38</v>
      </c>
      <c r="B35" s="39"/>
      <c r="D35" s="39"/>
    </row>
    <row r="36" spans="1:4" x14ac:dyDescent="0.2">
      <c r="A36" s="9" t="s">
        <v>23</v>
      </c>
      <c r="B36" s="39"/>
      <c r="D36" s="39"/>
    </row>
    <row r="37" spans="1:4" x14ac:dyDescent="0.2">
      <c r="A37" s="9" t="s">
        <v>24</v>
      </c>
      <c r="B37" s="39"/>
      <c r="D37" s="39"/>
    </row>
    <row r="38" spans="1:4" x14ac:dyDescent="0.2">
      <c r="A38" s="9" t="s">
        <v>25</v>
      </c>
      <c r="B38" s="39"/>
      <c r="D38" s="39"/>
    </row>
    <row r="39" spans="1:4" x14ac:dyDescent="0.2">
      <c r="A39" s="9" t="s">
        <v>26</v>
      </c>
      <c r="B39" s="39"/>
      <c r="D39" s="39"/>
    </row>
    <row r="41" spans="1:4" x14ac:dyDescent="0.2">
      <c r="A41" s="9" t="s">
        <v>41</v>
      </c>
      <c r="B41" s="36">
        <f>SUM(B35:B39)</f>
        <v>0</v>
      </c>
      <c r="D41" s="36">
        <f>SUM(D35:D39)</f>
        <v>0</v>
      </c>
    </row>
    <row r="42" spans="1:4" x14ac:dyDescent="0.2">
      <c r="A42" s="9" t="s">
        <v>42</v>
      </c>
    </row>
    <row r="43" spans="1:4" x14ac:dyDescent="0.2">
      <c r="A43" s="9" t="s">
        <v>43</v>
      </c>
      <c r="B43" s="39"/>
      <c r="D43" s="42">
        <v>9000</v>
      </c>
    </row>
    <row r="45" spans="1:4" x14ac:dyDescent="0.2">
      <c r="A45" s="9" t="s">
        <v>44</v>
      </c>
      <c r="B45" s="37">
        <f>B43*D43</f>
        <v>0</v>
      </c>
    </row>
    <row r="47" spans="1:4" x14ac:dyDescent="0.2">
      <c r="A47" s="11" t="s">
        <v>37</v>
      </c>
      <c r="D47" s="37">
        <f>+B41+D41-B45</f>
        <v>0</v>
      </c>
    </row>
    <row r="49" spans="1:4" x14ac:dyDescent="0.2">
      <c r="A49" s="9" t="s">
        <v>36</v>
      </c>
      <c r="B49" s="9" t="s">
        <v>5</v>
      </c>
      <c r="D49" s="9" t="s">
        <v>6</v>
      </c>
    </row>
    <row r="50" spans="1:4" x14ac:dyDescent="0.2">
      <c r="B50" s="38">
        <f>VLOOKUP(D47,Tarif!A7:C20,3)</f>
        <v>0</v>
      </c>
      <c r="D50" s="38">
        <f>B50/10</f>
        <v>0</v>
      </c>
    </row>
    <row r="52" spans="1:4" ht="2.25" customHeight="1" x14ac:dyDescent="0.2">
      <c r="A52" s="28"/>
      <c r="B52" s="28"/>
      <c r="C52" s="28"/>
      <c r="D52" s="28"/>
    </row>
    <row r="53" spans="1:4" x14ac:dyDescent="0.2">
      <c r="A53" s="28"/>
      <c r="B53" s="28"/>
      <c r="C53" s="28"/>
      <c r="D53" s="28"/>
    </row>
    <row r="54" spans="1:4" x14ac:dyDescent="0.2">
      <c r="B54" s="46"/>
      <c r="C54" s="43"/>
      <c r="D54" s="46"/>
    </row>
    <row r="55" spans="1:4" x14ac:dyDescent="0.2">
      <c r="B55" s="43"/>
      <c r="C55" s="43"/>
      <c r="D55" s="43"/>
    </row>
    <row r="56" spans="1:4" x14ac:dyDescent="0.2">
      <c r="B56" s="43"/>
      <c r="C56" s="43"/>
      <c r="D56" s="43"/>
    </row>
    <row r="57" spans="1:4" x14ac:dyDescent="0.2">
      <c r="A57" s="11" t="s">
        <v>61</v>
      </c>
      <c r="B57" s="28"/>
      <c r="C57" s="28"/>
      <c r="D57" s="28"/>
    </row>
    <row r="58" spans="1:4" x14ac:dyDescent="0.2">
      <c r="B58" s="56"/>
      <c r="C58" s="28"/>
      <c r="D58" s="57"/>
    </row>
    <row r="59" spans="1:4" ht="10.5" customHeight="1" x14ac:dyDescent="0.2">
      <c r="A59" s="13"/>
      <c r="B59" s="58"/>
      <c r="C59" s="28"/>
      <c r="D59" s="65"/>
    </row>
    <row r="60" spans="1:4" ht="12.75" hidden="1" customHeight="1" x14ac:dyDescent="0.2">
      <c r="A60" s="13"/>
      <c r="B60" s="58"/>
      <c r="C60" s="28"/>
      <c r="D60" s="65"/>
    </row>
    <row r="61" spans="1:4" ht="12.75" customHeight="1" x14ac:dyDescent="0.2">
      <c r="A61" s="48"/>
      <c r="B61" s="48"/>
      <c r="C61" s="48"/>
      <c r="D61" s="48"/>
    </row>
    <row r="62" spans="1:4" ht="13.5" customHeight="1" x14ac:dyDescent="0.2">
      <c r="A62" s="49"/>
      <c r="B62" s="50"/>
      <c r="C62" s="51"/>
      <c r="D62" s="53"/>
    </row>
    <row r="63" spans="1:4" s="28" customFormat="1" ht="12.75" customHeight="1" x14ac:dyDescent="0.2">
      <c r="A63" s="49"/>
      <c r="B63" s="52"/>
      <c r="C63" s="51"/>
      <c r="D63" s="53"/>
    </row>
    <row r="64" spans="1:4" ht="26.25" customHeight="1" x14ac:dyDescent="0.2">
      <c r="A64" s="64" t="s">
        <v>53</v>
      </c>
      <c r="B64" s="64"/>
      <c r="C64" s="64"/>
      <c r="D64" s="64"/>
    </row>
  </sheetData>
  <sheetProtection algorithmName="SHA-512" hashValue="akG4Yk0znhUtXrsCxzJv3e15tszGufvn0GcDv1Zicx2L4i9KLBlnMVrqLNEwHik8wvFqaiONHfgDU6yr5ORitw==" saltValue="OqCQ+9Hy4x++7QRL4ubSPg==" spinCount="100000" sheet="1" objects="1" scenarios="1" selectLockedCells="1"/>
  <mergeCells count="2">
    <mergeCell ref="A64:D64"/>
    <mergeCell ref="D59:D60"/>
  </mergeCells>
  <pageMargins left="0.78740157480314965" right="0.39370078740157483" top="0.62992125984251968" bottom="0.19685039370078741" header="0.31496062992125984" footer="0.31496062992125984"/>
  <pageSetup paperSize="9" orientation="portrait" r:id="rId1"/>
  <headerFooter differentFirst="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Tarif!$A$37:$A$46</xm:f>
          </x14:formula1>
          <xm:sqref>B26</xm:sqref>
        </x14:dataValidation>
        <x14:dataValidation type="list" allowBlank="1" showInputMessage="1" showErrorMessage="1">
          <x14:formula1>
            <xm:f>Tarif!$B$37:$B$46</xm:f>
          </x14:formula1>
          <xm:sqref>D26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3"/>
  <dimension ref="A1:C63"/>
  <sheetViews>
    <sheetView showGridLines="0" zoomScale="120" zoomScaleNormal="120" zoomScalePageLayoutView="85" workbookViewId="0">
      <selection activeCell="B13" sqref="B13"/>
    </sheetView>
  </sheetViews>
  <sheetFormatPr baseColWidth="10" defaultRowHeight="12.75" x14ac:dyDescent="0.2"/>
  <cols>
    <col min="1" max="1" width="43.42578125" customWidth="1"/>
    <col min="2" max="2" width="20.42578125" customWidth="1"/>
    <col min="3" max="3" width="27.28515625" customWidth="1"/>
    <col min="4" max="4" width="19.28515625" customWidth="1"/>
  </cols>
  <sheetData>
    <row r="1" spans="1:3" s="59" customFormat="1" x14ac:dyDescent="0.2"/>
    <row r="2" spans="1:3" s="59" customFormat="1" x14ac:dyDescent="0.2"/>
    <row r="3" spans="1:3" s="59" customFormat="1" x14ac:dyDescent="0.2"/>
    <row r="4" spans="1:3" x14ac:dyDescent="0.2">
      <c r="A4" s="11" t="s">
        <v>13</v>
      </c>
    </row>
    <row r="5" spans="1:3" x14ac:dyDescent="0.2">
      <c r="A5" s="31" t="s">
        <v>55</v>
      </c>
    </row>
    <row r="6" spans="1:3" x14ac:dyDescent="0.2">
      <c r="A6" s="31"/>
    </row>
    <row r="7" spans="1:3" x14ac:dyDescent="0.2">
      <c r="A7" s="31"/>
    </row>
    <row r="8" spans="1:3" ht="2.25" customHeight="1" x14ac:dyDescent="0.2">
      <c r="A8" s="27"/>
      <c r="B8" s="27"/>
      <c r="C8" s="27"/>
    </row>
    <row r="9" spans="1:3" x14ac:dyDescent="0.2">
      <c r="A9" s="31"/>
    </row>
    <row r="10" spans="1:3" x14ac:dyDescent="0.2">
      <c r="A10" s="9"/>
      <c r="B10" s="9"/>
      <c r="C10" s="9"/>
    </row>
    <row r="11" spans="1:3" x14ac:dyDescent="0.2">
      <c r="A11" s="11" t="s">
        <v>50</v>
      </c>
      <c r="B11" s="1" t="s">
        <v>46</v>
      </c>
    </row>
    <row r="13" spans="1:3" x14ac:dyDescent="0.2">
      <c r="A13" t="s">
        <v>27</v>
      </c>
      <c r="B13" s="41"/>
    </row>
    <row r="14" spans="1:3" x14ac:dyDescent="0.2">
      <c r="A14" t="s">
        <v>48</v>
      </c>
      <c r="B14" s="41"/>
    </row>
    <row r="15" spans="1:3" x14ac:dyDescent="0.2">
      <c r="B15" s="35" t="str">
        <f>IF(B14&gt;Einkommensrechner!B31,"Betreuungspensum überschritten!"," ")</f>
        <v xml:space="preserve"> </v>
      </c>
    </row>
    <row r="16" spans="1:3" x14ac:dyDescent="0.2">
      <c r="B16" s="35"/>
    </row>
    <row r="17" spans="1:3" x14ac:dyDescent="0.2">
      <c r="A17" s="1" t="s">
        <v>40</v>
      </c>
      <c r="B17" s="55">
        <f>IF(B14&gt;Einkommensrechner!B31,Einkommensrechner!B31*4.2*Einkommensrechner!B50/2,Einkommensrechner!B50*4.2*Beitragsrechner!B14/2)</f>
        <v>0</v>
      </c>
    </row>
    <row r="18" spans="1:3" x14ac:dyDescent="0.2">
      <c r="A18" s="11" t="s">
        <v>28</v>
      </c>
      <c r="B18" s="55">
        <f>B13*B17</f>
        <v>0</v>
      </c>
      <c r="C18" s="9"/>
    </row>
    <row r="19" spans="1:3" x14ac:dyDescent="0.2">
      <c r="A19" s="9"/>
      <c r="B19" s="28"/>
      <c r="C19" s="28"/>
    </row>
    <row r="20" spans="1:3" x14ac:dyDescent="0.2">
      <c r="A20" s="9"/>
      <c r="B20" s="9"/>
      <c r="C20" s="9"/>
    </row>
    <row r="21" spans="1:3" ht="2.25" customHeight="1" x14ac:dyDescent="0.2">
      <c r="A21" s="27"/>
      <c r="B21" s="27"/>
      <c r="C21" s="27"/>
    </row>
    <row r="22" spans="1:3" ht="12.75" customHeight="1" x14ac:dyDescent="0.2">
      <c r="A22" s="9"/>
      <c r="B22" s="9"/>
      <c r="C22" s="9"/>
    </row>
    <row r="24" spans="1:3" x14ac:dyDescent="0.2">
      <c r="A24" s="11" t="s">
        <v>51</v>
      </c>
      <c r="B24" s="1" t="s">
        <v>45</v>
      </c>
    </row>
    <row r="26" spans="1:3" x14ac:dyDescent="0.2">
      <c r="A26" t="s">
        <v>27</v>
      </c>
      <c r="B26" s="41"/>
    </row>
    <row r="27" spans="1:3" x14ac:dyDescent="0.2">
      <c r="A27" t="s">
        <v>48</v>
      </c>
      <c r="B27" s="41"/>
    </row>
    <row r="28" spans="1:3" x14ac:dyDescent="0.2">
      <c r="B28" s="35" t="str">
        <f>IF(B27&gt;Einkommensrechner!B31,"Betreuungspensum überschritten!"," ")</f>
        <v xml:space="preserve"> </v>
      </c>
    </row>
    <row r="29" spans="1:3" x14ac:dyDescent="0.2">
      <c r="B29" s="35"/>
    </row>
    <row r="30" spans="1:3" x14ac:dyDescent="0.2">
      <c r="A30" s="1" t="s">
        <v>40</v>
      </c>
      <c r="B30" s="55">
        <f>IF(B27&gt;Einkommensrechner!B31,Einkommensrechner!B31*4*Einkommensrechner!B50/2,Einkommensrechner!B50*4*Beitragsrechner!B27/2)</f>
        <v>0</v>
      </c>
    </row>
    <row r="31" spans="1:3" x14ac:dyDescent="0.2">
      <c r="A31" s="11" t="s">
        <v>28</v>
      </c>
      <c r="B31" s="55">
        <f>B26*B30</f>
        <v>0</v>
      </c>
    </row>
    <row r="33" spans="1:3" x14ac:dyDescent="0.2">
      <c r="A33" s="9"/>
      <c r="B33" s="9"/>
      <c r="C33" s="9"/>
    </row>
    <row r="34" spans="1:3" ht="2.25" customHeight="1" x14ac:dyDescent="0.2">
      <c r="A34" s="27"/>
      <c r="B34" s="27"/>
      <c r="C34" s="27"/>
    </row>
    <row r="35" spans="1:3" x14ac:dyDescent="0.2">
      <c r="A35" s="9"/>
      <c r="B35" s="9"/>
      <c r="C35" s="9"/>
    </row>
    <row r="37" spans="1:3" x14ac:dyDescent="0.2">
      <c r="A37" s="11" t="s">
        <v>52</v>
      </c>
      <c r="B37" s="1" t="s">
        <v>47</v>
      </c>
    </row>
    <row r="39" spans="1:3" x14ac:dyDescent="0.2">
      <c r="A39" t="s">
        <v>49</v>
      </c>
      <c r="B39" s="41"/>
    </row>
    <row r="40" spans="1:3" x14ac:dyDescent="0.2">
      <c r="B40" s="35"/>
    </row>
    <row r="41" spans="1:3" x14ac:dyDescent="0.2">
      <c r="B41" s="35"/>
    </row>
    <row r="42" spans="1:3" x14ac:dyDescent="0.2">
      <c r="A42" s="1" t="s">
        <v>40</v>
      </c>
      <c r="B42" s="55">
        <f>B39*Einkommensrechner!D50</f>
        <v>0</v>
      </c>
    </row>
    <row r="43" spans="1:3" x14ac:dyDescent="0.2">
      <c r="A43" s="44"/>
      <c r="B43" s="45"/>
    </row>
    <row r="45" spans="1:3" ht="2.25" customHeight="1" x14ac:dyDescent="0.2">
      <c r="A45" s="27"/>
      <c r="B45" s="27"/>
      <c r="C45" s="27"/>
    </row>
    <row r="49" spans="1:3" ht="34.5" customHeight="1" x14ac:dyDescent="0.2">
      <c r="A49" s="66" t="s">
        <v>56</v>
      </c>
      <c r="B49" s="66"/>
      <c r="C49" s="66"/>
    </row>
    <row r="50" spans="1:3" x14ac:dyDescent="0.2">
      <c r="A50" s="61" t="s">
        <v>30</v>
      </c>
      <c r="B50" s="63"/>
      <c r="C50" s="63"/>
    </row>
    <row r="51" spans="1:3" x14ac:dyDescent="0.2">
      <c r="A51" s="62" t="s">
        <v>58</v>
      </c>
      <c r="B51" s="60"/>
      <c r="C51" s="60"/>
    </row>
    <row r="52" spans="1:3" x14ac:dyDescent="0.2">
      <c r="A52" s="67" t="s">
        <v>57</v>
      </c>
      <c r="B52" s="67"/>
    </row>
    <row r="59" spans="1:3" s="59" customFormat="1" x14ac:dyDescent="0.2"/>
    <row r="63" spans="1:3" x14ac:dyDescent="0.2">
      <c r="C63" s="54" t="s">
        <v>54</v>
      </c>
    </row>
  </sheetData>
  <sheetProtection algorithmName="SHA-512" hashValue="CCBOC9TT/LYqNtvMX+D53JtGHeIW+Sg1Vya8xBNp+RtHMapZhbQBZvJ+uf97TYNA9UuJ4+2HjVfgPwYypqUFng==" saltValue="vIe6oFUGdVFz6pnkBh3csA==" spinCount="100000" sheet="1" objects="1" scenarios="1" selectLockedCells="1"/>
  <mergeCells count="2">
    <mergeCell ref="A49:C49"/>
    <mergeCell ref="A52:B52"/>
  </mergeCells>
  <hyperlinks>
    <hyperlink ref="A52" r:id="rId1"/>
  </hyperlinks>
  <pageMargins left="0.78740157480314965" right="0.39370078740157483" top="0.62992125984251968" bottom="0.19685039370078741" header="0.31496062992125984" footer="0.31496062992125984"/>
  <pageSetup paperSize="9" orientation="portrait" r:id="rId2"/>
  <headerFooter differentFirst="1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/>
  <dimension ref="A1:G46"/>
  <sheetViews>
    <sheetView workbookViewId="0">
      <selection activeCell="A18" sqref="A18"/>
    </sheetView>
  </sheetViews>
  <sheetFormatPr baseColWidth="10" defaultRowHeight="12.75" x14ac:dyDescent="0.2"/>
  <cols>
    <col min="1" max="2" width="30.7109375" customWidth="1"/>
    <col min="3" max="3" width="16" customWidth="1"/>
    <col min="5" max="5" width="14.28515625" bestFit="1" customWidth="1"/>
    <col min="6" max="6" width="14" bestFit="1" customWidth="1"/>
    <col min="7" max="7" width="13.7109375" bestFit="1" customWidth="1"/>
  </cols>
  <sheetData>
    <row r="1" spans="1:3" ht="18" x14ac:dyDescent="0.25">
      <c r="A1" s="2" t="s">
        <v>1</v>
      </c>
      <c r="B1" s="2"/>
    </row>
    <row r="2" spans="1:3" x14ac:dyDescent="0.2">
      <c r="A2" t="s">
        <v>2</v>
      </c>
    </row>
    <row r="5" spans="1:3" x14ac:dyDescent="0.2">
      <c r="A5" s="6" t="s">
        <v>3</v>
      </c>
      <c r="B5" s="6"/>
      <c r="C5" s="1" t="s">
        <v>0</v>
      </c>
    </row>
    <row r="6" spans="1:3" x14ac:dyDescent="0.2">
      <c r="A6" s="3"/>
      <c r="B6" s="3"/>
      <c r="C6" t="s">
        <v>5</v>
      </c>
    </row>
    <row r="7" spans="1:3" x14ac:dyDescent="0.2">
      <c r="A7" s="7">
        <v>0</v>
      </c>
      <c r="B7" s="7">
        <v>5999</v>
      </c>
      <c r="C7">
        <v>0</v>
      </c>
    </row>
    <row r="8" spans="1:3" x14ac:dyDescent="0.2">
      <c r="A8" s="7">
        <v>6000</v>
      </c>
      <c r="B8" s="7">
        <v>19999</v>
      </c>
      <c r="C8" s="8">
        <v>110</v>
      </c>
    </row>
    <row r="9" spans="1:3" x14ac:dyDescent="0.2">
      <c r="A9" s="7">
        <v>20000</v>
      </c>
      <c r="B9" s="7">
        <v>29999</v>
      </c>
      <c r="C9" s="8">
        <v>105</v>
      </c>
    </row>
    <row r="10" spans="1:3" x14ac:dyDescent="0.2">
      <c r="A10" s="7">
        <v>30000</v>
      </c>
      <c r="B10" s="7">
        <v>39999</v>
      </c>
      <c r="C10" s="8">
        <v>100</v>
      </c>
    </row>
    <row r="11" spans="1:3" x14ac:dyDescent="0.2">
      <c r="A11" s="7">
        <v>40000</v>
      </c>
      <c r="B11" s="7">
        <v>49999</v>
      </c>
      <c r="C11" s="8">
        <v>95</v>
      </c>
    </row>
    <row r="12" spans="1:3" x14ac:dyDescent="0.2">
      <c r="A12" s="7">
        <v>50000</v>
      </c>
      <c r="B12" s="7">
        <v>59999</v>
      </c>
      <c r="C12" s="8">
        <v>90</v>
      </c>
    </row>
    <row r="13" spans="1:3" x14ac:dyDescent="0.2">
      <c r="A13" s="7">
        <v>60000</v>
      </c>
      <c r="B13" s="7">
        <v>69999</v>
      </c>
      <c r="C13" s="8">
        <v>80</v>
      </c>
    </row>
    <row r="14" spans="1:3" x14ac:dyDescent="0.2">
      <c r="A14" s="7">
        <v>70000</v>
      </c>
      <c r="B14" s="7">
        <v>79999</v>
      </c>
      <c r="C14" s="8">
        <v>70</v>
      </c>
    </row>
    <row r="15" spans="1:3" x14ac:dyDescent="0.2">
      <c r="A15" s="7">
        <v>80000</v>
      </c>
      <c r="B15" s="7">
        <v>89999</v>
      </c>
      <c r="C15" s="8">
        <v>60</v>
      </c>
    </row>
    <row r="16" spans="1:3" x14ac:dyDescent="0.2">
      <c r="A16" s="7">
        <v>90000</v>
      </c>
      <c r="B16" s="7">
        <v>99999</v>
      </c>
      <c r="C16" s="8">
        <v>50</v>
      </c>
    </row>
    <row r="17" spans="1:7" x14ac:dyDescent="0.2">
      <c r="A17" s="7">
        <v>100000</v>
      </c>
      <c r="B17" s="7">
        <v>109999</v>
      </c>
      <c r="C17" s="8">
        <v>40</v>
      </c>
    </row>
    <row r="18" spans="1:7" x14ac:dyDescent="0.2">
      <c r="A18" s="7">
        <v>110000</v>
      </c>
      <c r="B18" s="7">
        <v>119999</v>
      </c>
      <c r="C18" s="8">
        <v>30</v>
      </c>
    </row>
    <row r="19" spans="1:7" x14ac:dyDescent="0.2">
      <c r="A19" s="7">
        <v>120000</v>
      </c>
      <c r="B19" s="7">
        <v>129999</v>
      </c>
      <c r="C19" s="8">
        <v>20</v>
      </c>
    </row>
    <row r="20" spans="1:7" x14ac:dyDescent="0.2">
      <c r="A20" s="7">
        <v>130000</v>
      </c>
      <c r="B20" s="7">
        <v>999999</v>
      </c>
      <c r="C20" s="8">
        <v>0</v>
      </c>
    </row>
    <row r="21" spans="1:7" x14ac:dyDescent="0.2">
      <c r="A21" s="4"/>
      <c r="B21" s="4"/>
      <c r="C21" s="5"/>
    </row>
    <row r="22" spans="1:7" x14ac:dyDescent="0.2">
      <c r="A22" s="4"/>
      <c r="B22" s="4"/>
      <c r="C22" s="5"/>
    </row>
    <row r="23" spans="1:7" x14ac:dyDescent="0.2">
      <c r="A23" s="14" t="s">
        <v>7</v>
      </c>
      <c r="B23" s="4"/>
      <c r="C23" s="5"/>
    </row>
    <row r="24" spans="1:7" x14ac:dyDescent="0.2">
      <c r="A24" s="16" t="s">
        <v>8</v>
      </c>
      <c r="B24" s="16" t="s">
        <v>10</v>
      </c>
      <c r="C24" s="17" t="s">
        <v>11</v>
      </c>
      <c r="E24" s="19" t="s">
        <v>9</v>
      </c>
      <c r="F24" s="21" t="s">
        <v>10</v>
      </c>
      <c r="G24" s="20" t="s">
        <v>11</v>
      </c>
    </row>
    <row r="25" spans="1:7" x14ac:dyDescent="0.2">
      <c r="A25" s="18">
        <v>0</v>
      </c>
      <c r="B25" s="23">
        <v>0</v>
      </c>
      <c r="C25" s="17">
        <v>0</v>
      </c>
      <c r="E25" s="22">
        <v>0</v>
      </c>
      <c r="F25" s="24">
        <v>0</v>
      </c>
      <c r="G25" s="20">
        <v>0</v>
      </c>
    </row>
    <row r="26" spans="1:7" x14ac:dyDescent="0.2">
      <c r="A26" s="18">
        <v>0.2</v>
      </c>
      <c r="B26" s="23">
        <v>2</v>
      </c>
      <c r="C26" s="17">
        <v>10</v>
      </c>
      <c r="E26" s="22">
        <v>1.2</v>
      </c>
      <c r="F26" s="24">
        <v>2</v>
      </c>
      <c r="G26" s="20">
        <v>10</v>
      </c>
    </row>
    <row r="27" spans="1:7" x14ac:dyDescent="0.2">
      <c r="A27" s="18">
        <v>0.3</v>
      </c>
      <c r="B27" s="23">
        <v>3</v>
      </c>
      <c r="C27" s="17">
        <v>15</v>
      </c>
      <c r="E27" s="22">
        <v>1.3</v>
      </c>
      <c r="F27" s="24">
        <v>3</v>
      </c>
      <c r="G27" s="20">
        <v>15</v>
      </c>
    </row>
    <row r="28" spans="1:7" x14ac:dyDescent="0.2">
      <c r="A28" s="18">
        <v>0.4</v>
      </c>
      <c r="B28" s="23">
        <v>4</v>
      </c>
      <c r="C28" s="17">
        <v>20</v>
      </c>
      <c r="E28" s="22">
        <v>1.4</v>
      </c>
      <c r="F28" s="24">
        <v>4</v>
      </c>
      <c r="G28" s="20">
        <v>20</v>
      </c>
    </row>
    <row r="29" spans="1:7" x14ac:dyDescent="0.2">
      <c r="A29" s="18">
        <v>0.5</v>
      </c>
      <c r="B29" s="23">
        <v>5</v>
      </c>
      <c r="C29" s="17">
        <v>25</v>
      </c>
      <c r="E29" s="22">
        <v>1.5</v>
      </c>
      <c r="F29" s="24">
        <v>5</v>
      </c>
      <c r="G29" s="20">
        <v>25</v>
      </c>
    </row>
    <row r="30" spans="1:7" x14ac:dyDescent="0.2">
      <c r="A30" s="18">
        <v>0.6</v>
      </c>
      <c r="B30" s="23">
        <v>6</v>
      </c>
      <c r="C30" s="17">
        <v>30</v>
      </c>
      <c r="E30" s="22">
        <v>1.6</v>
      </c>
      <c r="F30" s="24">
        <v>6</v>
      </c>
      <c r="G30" s="20">
        <v>30</v>
      </c>
    </row>
    <row r="31" spans="1:7" x14ac:dyDescent="0.2">
      <c r="A31" s="18">
        <v>0.7</v>
      </c>
      <c r="B31" s="23">
        <v>7</v>
      </c>
      <c r="C31" s="17">
        <v>35</v>
      </c>
      <c r="E31" s="22">
        <v>1.7</v>
      </c>
      <c r="F31" s="24">
        <v>7</v>
      </c>
      <c r="G31" s="20">
        <v>35</v>
      </c>
    </row>
    <row r="32" spans="1:7" x14ac:dyDescent="0.2">
      <c r="A32" s="18">
        <v>0.8</v>
      </c>
      <c r="B32" s="23">
        <v>8</v>
      </c>
      <c r="C32" s="17">
        <v>40</v>
      </c>
      <c r="E32" s="22">
        <v>1.8</v>
      </c>
      <c r="F32" s="24">
        <v>8</v>
      </c>
      <c r="G32" s="20">
        <v>40</v>
      </c>
    </row>
    <row r="33" spans="1:7" x14ac:dyDescent="0.2">
      <c r="A33" s="18">
        <v>0.9</v>
      </c>
      <c r="B33" s="23">
        <v>9</v>
      </c>
      <c r="C33" s="17">
        <v>45</v>
      </c>
      <c r="E33" s="22">
        <v>1.9</v>
      </c>
      <c r="F33" s="24">
        <v>9</v>
      </c>
      <c r="G33" s="20">
        <v>45</v>
      </c>
    </row>
    <row r="34" spans="1:7" x14ac:dyDescent="0.2">
      <c r="A34" s="18">
        <v>1</v>
      </c>
      <c r="B34" s="23">
        <v>10</v>
      </c>
      <c r="C34" s="17">
        <v>50</v>
      </c>
      <c r="E34" s="22">
        <v>2</v>
      </c>
      <c r="F34" s="24">
        <v>10</v>
      </c>
      <c r="G34" s="20">
        <v>50</v>
      </c>
    </row>
    <row r="35" spans="1:7" x14ac:dyDescent="0.2">
      <c r="A35" s="15"/>
      <c r="B35" s="4"/>
      <c r="C35" s="5"/>
    </row>
    <row r="36" spans="1:7" x14ac:dyDescent="0.2">
      <c r="A36" s="25" t="s">
        <v>12</v>
      </c>
      <c r="B36" s="4"/>
      <c r="C36" s="5"/>
    </row>
    <row r="37" spans="1:7" x14ac:dyDescent="0.2">
      <c r="A37" s="26">
        <v>0</v>
      </c>
      <c r="B37" s="26">
        <v>0</v>
      </c>
      <c r="C37" s="5"/>
    </row>
    <row r="38" spans="1:7" x14ac:dyDescent="0.2">
      <c r="A38" s="26">
        <v>0.2</v>
      </c>
      <c r="B38" s="15">
        <v>1.2</v>
      </c>
    </row>
    <row r="39" spans="1:7" x14ac:dyDescent="0.2">
      <c r="A39" s="26">
        <v>0.3</v>
      </c>
      <c r="B39" s="26">
        <v>1.3</v>
      </c>
    </row>
    <row r="40" spans="1:7" x14ac:dyDescent="0.2">
      <c r="A40" s="26">
        <v>0.4</v>
      </c>
      <c r="B40" s="15">
        <v>1.4</v>
      </c>
    </row>
    <row r="41" spans="1:7" x14ac:dyDescent="0.2">
      <c r="A41" s="26">
        <v>0.5</v>
      </c>
      <c r="B41" s="26">
        <v>1.5</v>
      </c>
    </row>
    <row r="42" spans="1:7" x14ac:dyDescent="0.2">
      <c r="A42" s="26">
        <v>0.6</v>
      </c>
      <c r="B42" s="15">
        <v>1.6</v>
      </c>
    </row>
    <row r="43" spans="1:7" x14ac:dyDescent="0.2">
      <c r="A43" s="26">
        <v>0.7</v>
      </c>
      <c r="B43" s="26">
        <v>1.7</v>
      </c>
    </row>
    <row r="44" spans="1:7" x14ac:dyDescent="0.2">
      <c r="A44" s="26">
        <v>0.8</v>
      </c>
      <c r="B44" s="15">
        <v>1.8</v>
      </c>
    </row>
    <row r="45" spans="1:7" x14ac:dyDescent="0.2">
      <c r="A45" s="26">
        <v>0.9</v>
      </c>
      <c r="B45" s="26">
        <v>1.9</v>
      </c>
    </row>
    <row r="46" spans="1:7" x14ac:dyDescent="0.2">
      <c r="A46" s="26">
        <v>1</v>
      </c>
      <c r="B46" s="15">
        <v>2</v>
      </c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Einkommensrechner</vt:lpstr>
      <vt:lpstr>Beitragsrechner</vt:lpstr>
      <vt:lpstr>Tarif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Tiricola Tara</dc:creator>
  <cp:lastModifiedBy>Tiricola Tara</cp:lastModifiedBy>
  <cp:lastPrinted>2020-06-29T12:12:54Z</cp:lastPrinted>
  <dcterms:created xsi:type="dcterms:W3CDTF">2014-05-13T14:37:29Z</dcterms:created>
  <dcterms:modified xsi:type="dcterms:W3CDTF">2020-07-02T12:19:41Z</dcterms:modified>
</cp:coreProperties>
</file>