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Familie Jugend Integration\Gemeindebeiträge Allgemein\Überarbeitung 2026\Berechnungen\"/>
    </mc:Choice>
  </mc:AlternateContent>
  <xr:revisionPtr revIDLastSave="0" documentId="13_ncr:1_{119887D6-758D-45A3-8852-CA106E4412E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arifrechner_S1" sheetId="1" r:id="rId1"/>
    <sheet name="Tarifrechner_S2" sheetId="3" r:id="rId2"/>
    <sheet name="Tarife" sheetId="2" state="hidden" r:id="rId3"/>
  </sheets>
  <externalReferences>
    <externalReference r:id="rId4"/>
  </externalReferences>
  <definedNames>
    <definedName name="_xlnm._FilterDatabase" localSheetId="2" hidden="1">Tarife!$A$7:$C$30</definedName>
    <definedName name="_xlnm.Print_Area" localSheetId="1">Tarifrechner_S2!$A$1:$D$70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C38" i="1" s="1"/>
  <c r="E25" i="1"/>
  <c r="E26" i="1" s="1"/>
  <c r="C25" i="1"/>
  <c r="C26" i="1" s="1"/>
  <c r="A26" i="1"/>
  <c r="A25" i="1"/>
  <c r="C28" i="1" l="1"/>
  <c r="C33" i="1" l="1"/>
  <c r="C15" i="3" l="1"/>
  <c r="C45" i="3"/>
  <c r="E40" i="1"/>
  <c r="C34" i="1"/>
  <c r="C25" i="3" l="1"/>
  <c r="C47" i="1"/>
  <c r="C16" i="3" s="1"/>
  <c r="C53" i="1"/>
  <c r="C46" i="3" s="1"/>
  <c r="C50" i="1"/>
  <c r="C55" i="3" s="1"/>
  <c r="E50" i="1" l="1"/>
  <c r="C26" i="3" s="1"/>
  <c r="E47" i="1"/>
  <c r="C17" i="3"/>
  <c r="C33" i="3" l="1"/>
  <c r="C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Muggli Daniela</author>
  </authors>
  <commentList>
    <comment ref="A15" authorId="0" shapeId="0" xr:uid="{69EF5FAF-77D5-40C7-8440-C9DEAA543163}">
      <text>
        <r>
          <rPr>
            <sz val="9"/>
            <color indexed="81"/>
            <rFont val="Segoe UI"/>
            <family val="2"/>
          </rPr>
          <t>Falls Sie mehr als 1 Arbeitgeber haben, können Sie die Löhne zusammenzählen</t>
        </r>
      </text>
    </comment>
    <comment ref="A17" authorId="0" shapeId="0" xr:uid="{653138E3-160F-4015-937D-A070ABE0A718}">
      <text>
        <r>
          <rPr>
            <b/>
            <sz val="9"/>
            <color indexed="81"/>
            <rFont val="Segoe UI"/>
            <family val="2"/>
          </rPr>
          <t>pro Jahr!
zu bezahlende</t>
        </r>
        <r>
          <rPr>
            <sz val="9"/>
            <color indexed="81"/>
            <rFont val="Segoe UI"/>
            <family val="2"/>
          </rPr>
          <t xml:space="preserve"> Alimente können mit einem Minus (-) eingetragen werden.</t>
        </r>
      </text>
    </comment>
    <comment ref="A21" authorId="0" shapeId="0" xr:uid="{B3B29238-D9C6-47D6-B530-1A3BE58D9FD5}">
      <text>
        <r>
          <rPr>
            <sz val="9"/>
            <color indexed="81"/>
            <rFont val="Segoe UI"/>
            <family val="2"/>
          </rPr>
          <t>seitens Arbeitgeber 
oder Dritten</t>
        </r>
      </text>
    </comment>
    <comment ref="A26" authorId="0" shapeId="0" xr:uid="{8DC92284-F48E-4E7C-A104-7BD57C69E1AE}">
      <text>
        <r>
          <rPr>
            <b/>
            <sz val="9"/>
            <color indexed="81"/>
            <rFont val="Segoe UI"/>
            <family val="2"/>
          </rPr>
          <t xml:space="preserve">Rechenbeispiel:
</t>
        </r>
        <r>
          <rPr>
            <sz val="9"/>
            <color indexed="81"/>
            <rFont val="Segoe UI"/>
            <family val="2"/>
          </rPr>
          <t xml:space="preserve">Vermögen:     Fr. 80'000
- Freibetrag    Fr. 50'000
=                      Fr. 30'000
davon 1/10 = Fr. 3'000, das an Ihr Einkommen angerechnet wird.  
Haben Sie </t>
        </r>
        <r>
          <rPr>
            <b/>
            <sz val="9"/>
            <color indexed="81"/>
            <rFont val="Segoe UI"/>
            <family val="2"/>
          </rPr>
          <t>weniger als Fr. 50'000 Vermögen</t>
        </r>
        <r>
          <rPr>
            <sz val="9"/>
            <color indexed="81"/>
            <rFont val="Segoe UI"/>
            <family val="2"/>
          </rPr>
          <t>, wird nichts angerechnet.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ttiricola</author>
    <author>Tiricola Tara</author>
  </authors>
  <commentList>
    <comment ref="A13" authorId="0" shapeId="0" xr:uid="{00000000-0006-0000-0100-000001000000}">
      <text>
        <r>
          <rPr>
            <sz val="9"/>
            <color indexed="81"/>
            <rFont val="Arial"/>
            <family val="2"/>
          </rPr>
          <t>Bei mehreren Kindern mit einem unterschiedlichen Betreuungspensum ist der Teil 4 pro Kind auszufüllen</t>
        </r>
      </text>
    </comment>
    <comment ref="A23" authorId="0" shapeId="0" xr:uid="{00000000-0006-0000-0100-000002000000}">
      <text>
        <r>
          <rPr>
            <sz val="9"/>
            <color indexed="81"/>
            <rFont val="Arial"/>
            <family val="2"/>
          </rPr>
          <t>Bei mehreren Kindern mit einem unterschiedlichen Betreuungspensum ist der Teil 4 pro Kind auszufüllen</t>
        </r>
      </text>
    </comment>
    <comment ref="C35" authorId="1" shapeId="0" xr:uid="{00000000-0006-0000-0100-000003000000}">
      <text>
        <r>
          <rPr>
            <b/>
            <sz val="9"/>
            <color indexed="81"/>
            <rFont val="Segoe UI"/>
            <family val="2"/>
          </rPr>
          <t>variiert monatlich, abhängig von effektiver Abrechnung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43" authorId="0" shapeId="0" xr:uid="{4825AD77-9330-4A3C-9AF8-13C938A29424}">
      <text>
        <r>
          <rPr>
            <sz val="9"/>
            <color indexed="81"/>
            <rFont val="Arial"/>
            <family val="2"/>
          </rPr>
          <t>Bei mehreren Kindern mit einem unterschiedlichen Betreuungspensum ist der Teil 4 pro Kind auszufüllen</t>
        </r>
      </text>
    </comment>
  </commentList>
</comments>
</file>

<file path=xl/sharedStrings.xml><?xml version="1.0" encoding="utf-8"?>
<sst xmlns="http://schemas.openxmlformats.org/spreadsheetml/2006/main" count="98" uniqueCount="79">
  <si>
    <t>Gemeindebeitrag</t>
  </si>
  <si>
    <t>Tariftabelle</t>
  </si>
  <si>
    <t>Werte pro Kind pro Tag bzw. pro Stunde</t>
  </si>
  <si>
    <t>anrechenbares Einkommen</t>
  </si>
  <si>
    <t>pro Tag</t>
  </si>
  <si>
    <t>pro Stunde</t>
  </si>
  <si>
    <t>Arbeitspensum</t>
  </si>
  <si>
    <t>mit einem Elternteil</t>
  </si>
  <si>
    <t>mit 2 Elternteilen</t>
  </si>
  <si>
    <t>Anzahl Halbtage</t>
  </si>
  <si>
    <t>Anzahl Stunden</t>
  </si>
  <si>
    <t>Beschäftigung</t>
  </si>
  <si>
    <t xml:space="preserve">     Anzahl Kinder</t>
  </si>
  <si>
    <t xml:space="preserve">     Total der monatlichen Auszahlung</t>
  </si>
  <si>
    <t xml:space="preserve">     in Halbtagen pro Woche und Kind</t>
  </si>
  <si>
    <t xml:space="preserve">     in Stunden pro Woche und Kind</t>
  </si>
  <si>
    <t xml:space="preserve">     &gt;&gt; ergibt maximal beitragsberechtigtes Betreuungspensum</t>
  </si>
  <si>
    <t xml:space="preserve">     Gemeindebeitrag pro Kind und Monat</t>
  </si>
  <si>
    <t xml:space="preserve">     Total Kinderabzug</t>
  </si>
  <si>
    <t>Seite 1 von 2</t>
  </si>
  <si>
    <t>Seite 2 von 2</t>
  </si>
  <si>
    <t>KITA + Tagesfamilien</t>
  </si>
  <si>
    <t>Hort + Ferienbetreuung</t>
  </si>
  <si>
    <t>Mittagsbetreuung</t>
  </si>
  <si>
    <t>Elternteil A</t>
  </si>
  <si>
    <t>Elternteil B</t>
  </si>
  <si>
    <t xml:space="preserve">    massgebendes Gesamtvermögen</t>
  </si>
  <si>
    <t>Vorname Name</t>
  </si>
  <si>
    <t>Einnahmen</t>
  </si>
  <si>
    <t xml:space="preserve">       Bonus</t>
  </si>
  <si>
    <t xml:space="preserve">       Stipendien</t>
  </si>
  <si>
    <t>Anzahl Kinder im selben Haushalt</t>
  </si>
  <si>
    <t>ergibt folgenden Gemeindebeitrag pro Kind:</t>
  </si>
  <si>
    <t xml:space="preserve">     &gt;&gt; für Kita und Tagesfamilien</t>
  </si>
  <si>
    <t xml:space="preserve">     &gt;&gt; für Hort und Ferienbetreuung</t>
  </si>
  <si>
    <t xml:space="preserve">     &gt;&gt; für Mittagsbetreuung</t>
  </si>
  <si>
    <t xml:space="preserve">     massgebendes Gesamteinkommen des Haushalts</t>
  </si>
  <si>
    <t xml:space="preserve"> Nur Angaben zu Personen im selben Haushalt erforderlich (neue Partner:innen erst nach 2 Jahren des Zusammenwohnens)</t>
  </si>
  <si>
    <t xml:space="preserve">&gt;&gt; Wechsel zum 2. Register "Beitragsrechner" </t>
  </si>
  <si>
    <t xml:space="preserve">     Gemeindebeitrag pro Stunde</t>
  </si>
  <si>
    <t>variabel*</t>
  </si>
  <si>
    <t xml:space="preserve">         *wird anhand der Abrechnungen der Tagesmutter monatlich neu berechnet</t>
  </si>
  <si>
    <r>
      <t xml:space="preserve">     Anzahl </t>
    </r>
    <r>
      <rPr>
        <u/>
        <sz val="10"/>
        <color theme="1"/>
        <rFont val="Arial"/>
        <family val="2"/>
      </rPr>
      <t>Halbtage</t>
    </r>
    <r>
      <rPr>
        <sz val="10"/>
        <color theme="1"/>
        <rFont val="Arial"/>
        <family val="2"/>
      </rPr>
      <t xml:space="preserve"> pro Woche und Kind</t>
    </r>
  </si>
  <si>
    <r>
      <t xml:space="preserve">     Anzahl </t>
    </r>
    <r>
      <rPr>
        <u/>
        <sz val="10"/>
        <color theme="1"/>
        <rFont val="Arial"/>
        <family val="2"/>
      </rPr>
      <t>Stunden</t>
    </r>
    <r>
      <rPr>
        <sz val="10"/>
        <color theme="1"/>
        <rFont val="Arial"/>
        <family val="2"/>
      </rPr>
      <t xml:space="preserve"> pro Woche und Kind</t>
    </r>
  </si>
  <si>
    <r>
      <t xml:space="preserve">     Anzahl </t>
    </r>
    <r>
      <rPr>
        <u/>
        <sz val="10"/>
        <color theme="1"/>
        <rFont val="Arial"/>
        <family val="2"/>
      </rPr>
      <t>angemeldete Tage</t>
    </r>
    <r>
      <rPr>
        <sz val="10"/>
        <color theme="1"/>
        <rFont val="Arial"/>
        <family val="2"/>
      </rPr>
      <t xml:space="preserve"> pro Woche</t>
    </r>
  </si>
  <si>
    <r>
      <t xml:space="preserve">     Anzahl </t>
    </r>
    <r>
      <rPr>
        <u/>
        <sz val="10"/>
        <color theme="1"/>
        <rFont val="Arial"/>
        <family val="2"/>
      </rPr>
      <t>angemeldete Halbtage</t>
    </r>
  </si>
  <si>
    <t>Detaillierte Auskünfte erhalten Sie unter:</t>
  </si>
  <si>
    <t>Gemeindeverwaltung Embrach, Abteilung Gesellschaft, Bereich Familie, Jugend und Integration, Dorfstrasse 9, 8424 Embrach</t>
  </si>
  <si>
    <t xml:space="preserve">       Renten (IV, EL, etc)</t>
  </si>
  <si>
    <t xml:space="preserve">       Alimente </t>
  </si>
  <si>
    <t xml:space="preserve">       Beiträge Dritter an Kinderbetreuung </t>
  </si>
  <si>
    <t>Tarifrechner zur Ermittlung der Gemeindebeiträge</t>
  </si>
  <si>
    <r>
      <t xml:space="preserve">      </t>
    </r>
    <r>
      <rPr>
        <sz val="10"/>
        <color theme="1"/>
        <rFont val="Arial"/>
        <family val="2"/>
      </rPr>
      <t xml:space="preserve"> Summe aller Nettolöhne</t>
    </r>
  </si>
  <si>
    <t xml:space="preserve">       weitere Einnahmen: …..................</t>
  </si>
  <si>
    <t xml:space="preserve">       Taggelder Arbeitslosenkasse</t>
  </si>
  <si>
    <t>Mit diesem Formular können Sie den voraussichtlichen Gemeindebeitrag für eine gewünschte Betreuung berechnen. Beachten Sie, dass</t>
  </si>
  <si>
    <t>das Ergebnis der Onlineberechnung unverbindlich ist. Füllen Sie die zutreffenden Felder aus.</t>
  </si>
  <si>
    <t>Kita</t>
  </si>
  <si>
    <t>a)  Vorschule</t>
  </si>
  <si>
    <t>Hort</t>
  </si>
  <si>
    <t>b)  Primarschule</t>
  </si>
  <si>
    <t>Vorschule oder Primarschule</t>
  </si>
  <si>
    <t>c)  Tagesfamilien</t>
  </si>
  <si>
    <t>d)  Mittagsbetreuung</t>
  </si>
  <si>
    <t>Hort oder Schule</t>
  </si>
  <si>
    <t>Primarschule</t>
  </si>
  <si>
    <t xml:space="preserve">e)  Ferienbetreuung  </t>
  </si>
  <si>
    <t>afi@embrach.ch</t>
  </si>
  <si>
    <t>Alle Dokumente finden Sie auf unserer Homepage / Suchfunktion: "Gemeindebeiträge Kinderbetreuung"</t>
  </si>
  <si>
    <t>Beitragsberechnung per</t>
  </si>
  <si>
    <t>Die Auszahlung erfolgt erst</t>
  </si>
  <si>
    <t>nach Einreichung der Rechnung.</t>
  </si>
  <si>
    <t>Die Auszahlung erfolgt</t>
  </si>
  <si>
    <t>erst nach Einreichung</t>
  </si>
  <si>
    <r>
      <t>bewegliches Vermögen</t>
    </r>
    <r>
      <rPr>
        <sz val="8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(Zinsausweise per 31.12.)</t>
    </r>
  </si>
  <si>
    <t xml:space="preserve"> Folgen Sie den blauen Feldern  /  Beachten Sie die Kommentare in den rot hervorgehobenen Dreiecken</t>
  </si>
  <si>
    <t xml:space="preserve">     Gemeindebeitrag pro Mittagsbetreuung</t>
  </si>
  <si>
    <t>der Rechnung</t>
  </si>
  <si>
    <t xml:space="preserve">     Gemeindebeitrag pro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</si>
</sst>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* #,##0_ ;_ * \-#,##0_ ;_ * &quot;-&quot;??_ ;_ @_ "/>
    <numFmt numFmtId="166" formatCode="_ * #,##0_ ;_ * \-#,##0_ ;_ * &quot;-&quot;?_ ;_ @_ 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u/>
      <sz val="8"/>
      <color theme="1"/>
      <name val="Arial"/>
      <family val="2"/>
    </font>
    <font>
      <b/>
      <sz val="9"/>
      <color rgb="FFFF0000"/>
      <name val="Arial"/>
      <family val="2"/>
    </font>
    <font>
      <u/>
      <sz val="8"/>
      <color theme="10"/>
      <name val="Arial"/>
      <family val="2"/>
    </font>
    <font>
      <sz val="9"/>
      <color theme="9" tint="-0.249977111117893"/>
      <name val="Arial"/>
      <family val="2"/>
    </font>
    <font>
      <sz val="9"/>
      <color theme="1"/>
      <name val="Arial"/>
      <family val="2"/>
    </font>
    <font>
      <sz val="9"/>
      <color indexed="8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FA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4" fontId="1" fillId="0" borderId="0" xfId="1" applyNumberFormat="1" applyFont="1" applyAlignment="1">
      <alignment horizontal="center" vertical="center"/>
    </xf>
    <xf numFmtId="2" fontId="0" fillId="0" borderId="0" xfId="0" applyNumberFormat="1"/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4" fontId="2" fillId="0" borderId="0" xfId="1" applyNumberFormat="1" applyFont="1" applyAlignment="1">
      <alignment horizontal="left" vertical="center"/>
    </xf>
    <xf numFmtId="9" fontId="1" fillId="0" borderId="0" xfId="2" applyFont="1" applyAlignment="1">
      <alignment horizontal="center" vertical="center"/>
    </xf>
    <xf numFmtId="4" fontId="0" fillId="2" borderId="0" xfId="1" applyNumberFormat="1" applyFont="1" applyFill="1" applyAlignment="1">
      <alignment horizontal="center" vertical="center"/>
    </xf>
    <xf numFmtId="0" fontId="0" fillId="2" borderId="0" xfId="0" applyFill="1"/>
    <xf numFmtId="9" fontId="1" fillId="2" borderId="0" xfId="2" applyFont="1" applyFill="1" applyAlignment="1">
      <alignment horizontal="center" vertical="center"/>
    </xf>
    <xf numFmtId="2" fontId="0" fillId="3" borderId="0" xfId="0" applyNumberFormat="1" applyFill="1"/>
    <xf numFmtId="0" fontId="0" fillId="3" borderId="0" xfId="0" applyFill="1"/>
    <xf numFmtId="4" fontId="0" fillId="3" borderId="0" xfId="1" applyNumberFormat="1" applyFont="1" applyFill="1" applyAlignment="1">
      <alignment horizontal="center" vertical="center"/>
    </xf>
    <xf numFmtId="9" fontId="0" fillId="3" borderId="0" xfId="2" applyFont="1" applyFill="1"/>
    <xf numFmtId="3" fontId="1" fillId="2" borderId="0" xfId="1" applyNumberFormat="1" applyFont="1" applyFill="1" applyAlignment="1">
      <alignment horizontal="center" vertical="center"/>
    </xf>
    <xf numFmtId="3" fontId="1" fillId="3" borderId="0" xfId="1" applyNumberFormat="1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4" borderId="0" xfId="0" applyFill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164" fontId="0" fillId="5" borderId="0" xfId="0" applyNumberFormat="1" applyFill="1" applyProtection="1">
      <protection hidden="1"/>
    </xf>
    <xf numFmtId="164" fontId="0" fillId="0" borderId="0" xfId="0" applyNumberFormat="1" applyProtection="1">
      <protection hidden="1"/>
    </xf>
    <xf numFmtId="43" fontId="1" fillId="0" borderId="0" xfId="1" applyFont="1"/>
    <xf numFmtId="0" fontId="3" fillId="6" borderId="0" xfId="0" applyFont="1" applyFill="1"/>
    <xf numFmtId="0" fontId="0" fillId="6" borderId="0" xfId="0" applyFill="1"/>
    <xf numFmtId="0" fontId="2" fillId="7" borderId="0" xfId="0" applyFont="1" applyFill="1" applyProtection="1">
      <protection hidden="1"/>
    </xf>
    <xf numFmtId="0" fontId="0" fillId="8" borderId="0" xfId="0" applyFill="1" applyProtection="1">
      <protection locked="0"/>
    </xf>
    <xf numFmtId="165" fontId="0" fillId="8" borderId="0" xfId="1" applyNumberFormat="1" applyFont="1" applyFill="1" applyProtection="1">
      <protection locked="0"/>
    </xf>
    <xf numFmtId="9" fontId="0" fillId="8" borderId="0" xfId="2" applyFont="1" applyFill="1" applyProtection="1">
      <protection locked="0"/>
    </xf>
    <xf numFmtId="0" fontId="4" fillId="0" borderId="0" xfId="0" applyFont="1"/>
    <xf numFmtId="9" fontId="0" fillId="3" borderId="0" xfId="2" applyFont="1" applyFill="1" applyAlignment="1">
      <alignment horizontal="center" vertical="center"/>
    </xf>
    <xf numFmtId="0" fontId="2" fillId="9" borderId="0" xfId="0" applyFont="1" applyFill="1" applyProtection="1">
      <protection hidden="1"/>
    </xf>
    <xf numFmtId="0" fontId="0" fillId="9" borderId="0" xfId="0" applyFill="1" applyProtection="1">
      <protection hidden="1"/>
    </xf>
    <xf numFmtId="165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0" fillId="5" borderId="0" xfId="0" applyNumberFormat="1" applyFill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165" fontId="2" fillId="9" borderId="0" xfId="0" applyNumberFormat="1" applyFont="1" applyFill="1" applyProtection="1">
      <protection hidden="1"/>
    </xf>
    <xf numFmtId="0" fontId="0" fillId="0" borderId="0" xfId="0" quotePrefix="1" applyProtection="1">
      <protection hidden="1"/>
    </xf>
    <xf numFmtId="0" fontId="16" fillId="0" borderId="0" xfId="0" applyFont="1" applyProtection="1">
      <protection hidden="1"/>
    </xf>
    <xf numFmtId="43" fontId="1" fillId="10" borderId="0" xfId="1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2" fillId="10" borderId="5" xfId="0" applyFont="1" applyFill="1" applyBorder="1" applyAlignment="1" applyProtection="1">
      <alignment vertical="center"/>
      <protection hidden="1"/>
    </xf>
    <xf numFmtId="0" fontId="2" fillId="10" borderId="6" xfId="0" applyFont="1" applyFill="1" applyBorder="1" applyAlignment="1" applyProtection="1">
      <alignment vertical="center"/>
      <protection hidden="1"/>
    </xf>
    <xf numFmtId="0" fontId="2" fillId="10" borderId="7" xfId="0" applyFont="1" applyFill="1" applyBorder="1" applyAlignment="1" applyProtection="1">
      <alignment vertical="center"/>
      <protection hidden="1"/>
    </xf>
    <xf numFmtId="0" fontId="0" fillId="10" borderId="4" xfId="0" applyFill="1" applyBorder="1" applyProtection="1">
      <protection hidden="1"/>
    </xf>
    <xf numFmtId="0" fontId="0" fillId="10" borderId="0" xfId="0" applyFill="1" applyProtection="1">
      <protection hidden="1"/>
    </xf>
    <xf numFmtId="0" fontId="0" fillId="10" borderId="0" xfId="0" applyFill="1" applyAlignment="1" applyProtection="1">
      <alignment horizontal="right"/>
      <protection hidden="1"/>
    </xf>
    <xf numFmtId="0" fontId="0" fillId="10" borderId="8" xfId="0" applyFill="1" applyBorder="1" applyAlignment="1" applyProtection="1">
      <alignment horizontal="right"/>
      <protection hidden="1"/>
    </xf>
    <xf numFmtId="43" fontId="1" fillId="10" borderId="8" xfId="1" applyFont="1" applyFill="1" applyBorder="1" applyAlignment="1" applyProtection="1">
      <protection hidden="1"/>
    </xf>
    <xf numFmtId="0" fontId="0" fillId="10" borderId="9" xfId="0" applyFill="1" applyBorder="1" applyProtection="1">
      <protection hidden="1"/>
    </xf>
    <xf numFmtId="0" fontId="0" fillId="10" borderId="3" xfId="0" applyFill="1" applyBorder="1" applyProtection="1">
      <protection hidden="1"/>
    </xf>
    <xf numFmtId="43" fontId="1" fillId="10" borderId="3" xfId="1" applyFont="1" applyFill="1" applyBorder="1" applyAlignment="1" applyProtection="1">
      <protection hidden="1"/>
    </xf>
    <xf numFmtId="43" fontId="1" fillId="10" borderId="10" xfId="1" applyFont="1" applyFill="1" applyBorder="1" applyAlignment="1" applyProtection="1">
      <protection hidden="1"/>
    </xf>
    <xf numFmtId="0" fontId="4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164" fontId="18" fillId="0" borderId="0" xfId="0" applyNumberFormat="1" applyFont="1" applyAlignment="1" applyProtection="1">
      <alignment horizontal="right" vertical="center" wrapText="1"/>
      <protection hidden="1"/>
    </xf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165" fontId="0" fillId="5" borderId="0" xfId="1" applyNumberFormat="1" applyFont="1" applyFill="1" applyProtection="1"/>
    <xf numFmtId="0" fontId="14" fillId="8" borderId="0" xfId="0" applyFont="1" applyFill="1" applyProtection="1">
      <protection locked="0" hidden="1"/>
    </xf>
    <xf numFmtId="0" fontId="17" fillId="0" borderId="0" xfId="3" applyFont="1" applyProtection="1"/>
    <xf numFmtId="0" fontId="10" fillId="0" borderId="2" xfId="0" applyFont="1" applyBorder="1" applyProtection="1">
      <protection hidden="1"/>
    </xf>
    <xf numFmtId="0" fontId="0" fillId="0" borderId="2" xfId="0" applyBorder="1"/>
    <xf numFmtId="0" fontId="2" fillId="7" borderId="0" xfId="0" applyFont="1" applyFill="1"/>
    <xf numFmtId="0" fontId="0" fillId="7" borderId="0" xfId="0" applyFill="1"/>
    <xf numFmtId="0" fontId="12" fillId="0" borderId="0" xfId="0" applyFont="1"/>
    <xf numFmtId="0" fontId="15" fillId="0" borderId="0" xfId="0" applyFont="1"/>
    <xf numFmtId="0" fontId="9" fillId="0" borderId="0" xfId="0" applyFont="1"/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43" fontId="0" fillId="11" borderId="0" xfId="0" applyNumberFormat="1" applyFill="1"/>
    <xf numFmtId="0" fontId="0" fillId="0" borderId="0" xfId="0" applyAlignment="1">
      <alignment horizontal="right"/>
    </xf>
    <xf numFmtId="0" fontId="11" fillId="0" borderId="0" xfId="0" applyFont="1" applyAlignment="1" applyProtection="1">
      <alignment horizontal="right" wrapText="1"/>
      <protection hidden="1"/>
    </xf>
    <xf numFmtId="166" fontId="1" fillId="9" borderId="0" xfId="1" applyNumberFormat="1" applyFont="1" applyFill="1" applyAlignment="1" applyProtection="1">
      <alignment horizontal="center"/>
      <protection hidden="1"/>
    </xf>
    <xf numFmtId="0" fontId="0" fillId="9" borderId="0" xfId="0" applyFill="1" applyAlignment="1" applyProtection="1">
      <alignment horizontal="center"/>
      <protection hidden="1"/>
    </xf>
    <xf numFmtId="165" fontId="0" fillId="8" borderId="0" xfId="1" applyNumberFormat="1" applyFont="1" applyFill="1" applyAlignment="1" applyProtection="1">
      <alignment horizontal="center"/>
      <protection locked="0"/>
    </xf>
    <xf numFmtId="165" fontId="0" fillId="5" borderId="0" xfId="0" applyNumberFormat="1" applyFill="1" applyAlignment="1" applyProtection="1">
      <alignment horizontal="center"/>
      <protection hidden="1"/>
    </xf>
  </cellXfs>
  <cellStyles count="5">
    <cellStyle name="Komma" xfId="1" builtinId="3"/>
    <cellStyle name="Komma 2" xfId="4" xr:uid="{00000000-0005-0000-0000-000001000000}"/>
    <cellStyle name="Link" xfId="3" builtinId="8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EAEAEA"/>
      <color rgb="FFFFCC66"/>
      <color rgb="FFDDDDDD"/>
      <color rgb="FFFFFF99"/>
      <color rgb="FFFFDFAF"/>
      <color rgb="FFBBE4F7"/>
      <color rgb="FFC9C9FF"/>
      <color rgb="FFFFD9EC"/>
      <color rgb="FFFFE1FF"/>
      <color rgb="FFFDD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1022988</xdr:colOff>
      <xdr:row>0</xdr:row>
      <xdr:rowOff>26505</xdr:rowOff>
    </xdr:from>
    <xdr:to>
      <xdr:col>4</xdr:col>
      <xdr:colOff>1188515</xdr:colOff>
      <xdr:row>2</xdr:row>
      <xdr:rowOff>2578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DA6DF-0DFA-4748-BE2B-F3D47F10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9063" y="26505"/>
          <a:ext cx="1870502" cy="2999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absolute">
    <xdr:from>
      <xdr:col>3</xdr:col>
      <xdr:colOff>123825</xdr:colOff>
      <xdr:row>1</xdr:row>
      <xdr:rowOff>139849</xdr:rowOff>
    </xdr:from>
    <xdr:to>
      <xdr:col>4</xdr:col>
      <xdr:colOff>1304924</xdr:colOff>
      <xdr:row>3</xdr:row>
      <xdr:rowOff>120685</xdr:rowOff>
    </xdr:to>
    <xdr:sp macro="" textlink="">
      <xdr:nvSpPr>
        <xdr:cNvPr id="3" name="Textfeld 7">
          <a:extLst>
            <a:ext uri="{FF2B5EF4-FFF2-40B4-BE49-F238E27FC236}">
              <a16:creationId xmlns:a16="http://schemas.microsoft.com/office/drawing/2014/main" id="{80F988E6-BC19-4A06-8A52-75A495087684}"/>
            </a:ext>
          </a:extLst>
        </xdr:cNvPr>
        <xdr:cNvSpPr txBox="1"/>
      </xdr:nvSpPr>
      <xdr:spPr>
        <a:xfrm>
          <a:off x="4391025" y="301774"/>
          <a:ext cx="1504949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de-CH" sz="1600" b="1">
              <a:solidFill>
                <a:schemeClr val="bg1">
                  <a:lumMod val="65000"/>
                </a:schemeClr>
              </a:solidFill>
            </a:rPr>
            <a:t>GESELLSCHAFT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mb-srv-data2\Daten\Familie%20Jugend%20Integration\Gemeindebeitr&#228;ge%20Allgemein\&#220;berarbeitung%202026\Berechnungen\00%20Tarifrechner_Einkommensber_Jahres&#252;berpr.xlsx" TargetMode="External"/><Relationship Id="rId1" Type="http://schemas.openxmlformats.org/officeDocument/2006/relationships/externalLinkPath" Target="00%20Tarifrechner_Einkommensber_Jahres&#252;ber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hresüberprüfung 2025"/>
      <sheetName val="Jahresüberprüfung 2026"/>
      <sheetName val="Einkommensberechnung"/>
      <sheetName val="Tarifrechner_S1"/>
      <sheetName val="Tarifrechner_S2"/>
      <sheetName val="Tarife"/>
      <sheetName val="2. Einkommensberechnung"/>
      <sheetName val="2. Tarifrechner_S1"/>
      <sheetName val="2. Tarifrechner_S2"/>
      <sheetName val="3. Einkommensberechnung"/>
      <sheetName val="3. Tarifrechner_S1"/>
      <sheetName val="3. Tarifrechner_S2"/>
    </sheetNames>
    <sheetDataSet>
      <sheetData sheetId="0"/>
      <sheetData sheetId="1"/>
      <sheetData sheetId="2">
        <row r="19">
          <cell r="A19" t="str">
            <v xml:space="preserve">   -   Freibetrag Fr. 50'000.00  =</v>
          </cell>
        </row>
        <row r="20">
          <cell r="A20" t="str">
            <v>Anrechenbarer Teil (1/10) an Einnahmen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fi@embrach.ch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0.79998168889431442"/>
  </sheetPr>
  <dimension ref="A1:E58"/>
  <sheetViews>
    <sheetView showGridLines="0" tabSelected="1" zoomScaleNormal="100" zoomScalePageLayoutView="85" workbookViewId="0">
      <selection activeCell="C36" sqref="C36:E36"/>
    </sheetView>
  </sheetViews>
  <sheetFormatPr baseColWidth="10" defaultColWidth="11.42578125" defaultRowHeight="12.75" x14ac:dyDescent="0.2"/>
  <cols>
    <col min="1" max="1" width="40.28515625" style="65" customWidth="1"/>
    <col min="2" max="2" width="3" style="65" customWidth="1"/>
    <col min="3" max="3" width="20.7109375" style="65" customWidth="1"/>
    <col min="4" max="4" width="4.85546875" style="65" customWidth="1"/>
    <col min="5" max="5" width="20.7109375" style="65" customWidth="1"/>
    <col min="6" max="16384" width="11.42578125" style="65"/>
  </cols>
  <sheetData>
    <row r="1" spans="1:5" x14ac:dyDescent="0.2">
      <c r="A1" s="7"/>
      <c r="B1" s="7"/>
      <c r="C1" s="7"/>
      <c r="D1" s="7"/>
      <c r="E1" s="7"/>
    </row>
    <row r="2" spans="1:5" x14ac:dyDescent="0.2">
      <c r="A2" s="7"/>
      <c r="B2" s="7"/>
      <c r="C2" s="7"/>
      <c r="D2" s="7"/>
      <c r="E2" s="7"/>
    </row>
    <row r="3" spans="1:5" ht="15.75" x14ac:dyDescent="0.25">
      <c r="A3" s="46"/>
      <c r="B3" s="8"/>
      <c r="C3" s="7"/>
      <c r="D3" s="7"/>
      <c r="E3" s="7"/>
    </row>
    <row r="4" spans="1:5" ht="15.75" x14ac:dyDescent="0.25">
      <c r="A4" s="8"/>
      <c r="B4" s="8"/>
      <c r="C4" s="7"/>
      <c r="D4" s="7"/>
      <c r="E4" s="7"/>
    </row>
    <row r="5" spans="1:5" ht="15.75" x14ac:dyDescent="0.25">
      <c r="A5" s="62"/>
      <c r="B5" s="62"/>
      <c r="C5" s="41"/>
      <c r="D5" s="41"/>
      <c r="E5" s="41"/>
    </row>
    <row r="6" spans="1:5" ht="20.25" x14ac:dyDescent="0.3">
      <c r="A6" s="43" t="s">
        <v>51</v>
      </c>
      <c r="B6" s="8"/>
      <c r="C6" s="7"/>
      <c r="D6" s="7"/>
      <c r="E6" s="7"/>
    </row>
    <row r="7" spans="1:5" x14ac:dyDescent="0.2">
      <c r="A7" s="25" t="s">
        <v>37</v>
      </c>
      <c r="B7" s="25"/>
      <c r="C7" s="7"/>
      <c r="D7" s="7"/>
      <c r="E7" s="7"/>
    </row>
    <row r="8" spans="1:5" x14ac:dyDescent="0.2">
      <c r="A8" s="70" t="s">
        <v>75</v>
      </c>
      <c r="B8" s="63"/>
      <c r="C8" s="41"/>
      <c r="D8" s="41"/>
      <c r="E8" s="41"/>
    </row>
    <row r="9" spans="1:5" ht="20.100000000000001" customHeight="1" x14ac:dyDescent="0.2">
      <c r="A9" s="25"/>
      <c r="B9" s="25"/>
      <c r="C9" s="7"/>
      <c r="D9" s="7"/>
      <c r="E9" s="7"/>
    </row>
    <row r="10" spans="1:5" x14ac:dyDescent="0.2">
      <c r="A10" s="7"/>
      <c r="B10" s="7"/>
      <c r="C10" s="9" t="s">
        <v>24</v>
      </c>
      <c r="D10" s="7"/>
      <c r="E10" s="9" t="s">
        <v>25</v>
      </c>
    </row>
    <row r="11" spans="1:5" ht="6" customHeight="1" x14ac:dyDescent="0.2">
      <c r="A11" s="7"/>
      <c r="B11" s="7"/>
      <c r="C11" s="9"/>
      <c r="D11" s="7"/>
      <c r="E11" s="9"/>
    </row>
    <row r="12" spans="1:5" x14ac:dyDescent="0.2">
      <c r="A12" s="9" t="s">
        <v>27</v>
      </c>
      <c r="B12" s="9"/>
      <c r="C12" s="32"/>
      <c r="D12" s="7"/>
      <c r="E12" s="32"/>
    </row>
    <row r="13" spans="1:5" ht="15" customHeight="1" x14ac:dyDescent="0.2">
      <c r="A13" s="7"/>
      <c r="B13" s="7"/>
      <c r="C13" s="7"/>
      <c r="D13" s="7"/>
      <c r="E13" s="7"/>
    </row>
    <row r="14" spans="1:5" ht="12" customHeight="1" x14ac:dyDescent="0.2">
      <c r="A14" s="9" t="s">
        <v>28</v>
      </c>
      <c r="B14" s="9"/>
      <c r="C14" s="7"/>
      <c r="D14" s="7"/>
      <c r="E14" s="7"/>
    </row>
    <row r="15" spans="1:5" x14ac:dyDescent="0.2">
      <c r="A15" s="9" t="s">
        <v>52</v>
      </c>
      <c r="B15" s="9"/>
      <c r="C15" s="33"/>
      <c r="D15" s="7"/>
      <c r="E15" s="33"/>
    </row>
    <row r="16" spans="1:5" x14ac:dyDescent="0.2">
      <c r="A16" s="7" t="s">
        <v>29</v>
      </c>
      <c r="B16" s="7"/>
      <c r="C16" s="33"/>
      <c r="D16" s="7"/>
      <c r="E16" s="33"/>
    </row>
    <row r="17" spans="1:5" x14ac:dyDescent="0.2">
      <c r="A17" s="7" t="s">
        <v>49</v>
      </c>
      <c r="B17" s="7"/>
      <c r="C17" s="33"/>
      <c r="D17" s="7"/>
      <c r="E17" s="33"/>
    </row>
    <row r="18" spans="1:5" x14ac:dyDescent="0.2">
      <c r="A18" s="7" t="s">
        <v>54</v>
      </c>
      <c r="B18" s="7"/>
      <c r="C18" s="33"/>
      <c r="D18" s="7"/>
      <c r="E18" s="33"/>
    </row>
    <row r="19" spans="1:5" x14ac:dyDescent="0.2">
      <c r="A19" s="7" t="s">
        <v>30</v>
      </c>
      <c r="B19" s="7"/>
      <c r="C19" s="33"/>
      <c r="D19" s="7"/>
      <c r="E19" s="33"/>
    </row>
    <row r="20" spans="1:5" x14ac:dyDescent="0.2">
      <c r="A20" s="7" t="s">
        <v>48</v>
      </c>
      <c r="B20" s="7"/>
      <c r="C20" s="33"/>
      <c r="D20" s="7"/>
      <c r="E20" s="33"/>
    </row>
    <row r="21" spans="1:5" x14ac:dyDescent="0.2">
      <c r="A21" s="7" t="s">
        <v>50</v>
      </c>
      <c r="B21" s="7"/>
      <c r="C21" s="33"/>
      <c r="D21" s="7"/>
      <c r="E21" s="33"/>
    </row>
    <row r="22" spans="1:5" x14ac:dyDescent="0.2">
      <c r="A22" s="65" t="s">
        <v>53</v>
      </c>
      <c r="B22" s="7"/>
      <c r="C22" s="33"/>
      <c r="D22" s="7"/>
      <c r="E22" s="33"/>
    </row>
    <row r="23" spans="1:5" ht="24.95" customHeight="1" x14ac:dyDescent="0.2">
      <c r="A23" s="7"/>
      <c r="B23" s="7"/>
      <c r="C23" s="7"/>
      <c r="D23" s="7"/>
      <c r="E23" s="7"/>
    </row>
    <row r="24" spans="1:5" x14ac:dyDescent="0.2">
      <c r="A24" s="9" t="s">
        <v>74</v>
      </c>
      <c r="B24" s="9"/>
      <c r="C24" s="33"/>
      <c r="D24" s="7"/>
      <c r="E24" s="33"/>
    </row>
    <row r="25" spans="1:5" x14ac:dyDescent="0.2">
      <c r="A25" s="45" t="str">
        <f>[1]Einkommensberechnung!A19</f>
        <v xml:space="preserve">   -   Freibetrag Fr. 50'000.00  =</v>
      </c>
      <c r="B25" s="9"/>
      <c r="C25" s="67">
        <f>MAX(0, (C24-50000))</f>
        <v>0</v>
      </c>
      <c r="D25" s="7"/>
      <c r="E25" s="67">
        <f>MAX(0, (E24-50000))</f>
        <v>0</v>
      </c>
    </row>
    <row r="26" spans="1:5" x14ac:dyDescent="0.2">
      <c r="A26" s="45" t="str">
        <f>[1]Einkommensberechnung!A20</f>
        <v>Anrechenbarer Teil (1/10) an Einnahmen</v>
      </c>
      <c r="B26" s="9"/>
      <c r="C26" s="67">
        <f>MAX(0, (C25*10/100))</f>
        <v>0</v>
      </c>
      <c r="D26" s="7"/>
      <c r="E26" s="67">
        <f>MAX(0, (E25*10/100))</f>
        <v>0</v>
      </c>
    </row>
    <row r="27" spans="1:5" ht="7.5" customHeight="1" x14ac:dyDescent="0.2">
      <c r="A27" s="7"/>
      <c r="B27" s="7"/>
      <c r="C27" s="7"/>
      <c r="D27" s="7"/>
      <c r="E27" s="7"/>
    </row>
    <row r="28" spans="1:5" x14ac:dyDescent="0.2">
      <c r="A28" s="37" t="s">
        <v>26</v>
      </c>
      <c r="B28" s="37"/>
      <c r="C28" s="85">
        <f>SUM(C15:C22) + SUM(E15:E22) +
C26+E26</f>
        <v>0</v>
      </c>
      <c r="D28" s="85"/>
      <c r="E28" s="85"/>
    </row>
    <row r="29" spans="1:5" ht="24" customHeight="1" x14ac:dyDescent="0.2">
      <c r="A29" s="7"/>
      <c r="B29" s="7"/>
      <c r="C29" s="7"/>
      <c r="D29" s="7"/>
      <c r="E29" s="7"/>
    </row>
    <row r="30" spans="1:5" x14ac:dyDescent="0.2">
      <c r="A30" s="9" t="s">
        <v>6</v>
      </c>
      <c r="B30" s="9"/>
      <c r="C30" s="34"/>
      <c r="D30" s="7"/>
      <c r="E30" s="34"/>
    </row>
    <row r="31" spans="1:5" ht="7.5" customHeight="1" x14ac:dyDescent="0.2">
      <c r="A31" s="7"/>
      <c r="B31" s="7"/>
      <c r="C31" s="7"/>
      <c r="D31" s="7"/>
      <c r="E31" s="7"/>
    </row>
    <row r="32" spans="1:5" x14ac:dyDescent="0.2">
      <c r="A32" s="7" t="s">
        <v>16</v>
      </c>
      <c r="B32" s="7"/>
      <c r="C32" s="7"/>
      <c r="D32" s="7"/>
      <c r="E32" s="7"/>
    </row>
    <row r="33" spans="1:5" x14ac:dyDescent="0.2">
      <c r="A33" s="7" t="s">
        <v>14</v>
      </c>
      <c r="B33" s="7"/>
      <c r="C33" s="86">
        <f>VLOOKUP((C$30+E30),Tarife!A$35:C$54,2)</f>
        <v>0</v>
      </c>
      <c r="D33" s="86"/>
      <c r="E33" s="86"/>
    </row>
    <row r="34" spans="1:5" x14ac:dyDescent="0.2">
      <c r="A34" s="7" t="s">
        <v>15</v>
      </c>
      <c r="B34" s="7"/>
      <c r="C34" s="86">
        <f>VLOOKUP(C$30,Tarife!A$35:C$44,3)</f>
        <v>0</v>
      </c>
      <c r="D34" s="86"/>
      <c r="E34" s="86"/>
    </row>
    <row r="35" spans="1:5" ht="24.95" customHeight="1" x14ac:dyDescent="0.2">
      <c r="A35" s="7"/>
      <c r="B35" s="7"/>
      <c r="C35" s="7"/>
      <c r="D35" s="7"/>
      <c r="E35" s="7"/>
    </row>
    <row r="36" spans="1:5" x14ac:dyDescent="0.2">
      <c r="A36" s="9" t="s">
        <v>31</v>
      </c>
      <c r="B36" s="7"/>
      <c r="C36" s="87"/>
      <c r="D36" s="87"/>
      <c r="E36" s="87"/>
    </row>
    <row r="37" spans="1:5" ht="7.5" customHeight="1" x14ac:dyDescent="0.2">
      <c r="A37" s="7"/>
      <c r="B37" s="7"/>
      <c r="C37" s="7"/>
      <c r="D37" s="7"/>
      <c r="E37" s="24">
        <f>C36*9000</f>
        <v>0</v>
      </c>
    </row>
    <row r="38" spans="1:5" x14ac:dyDescent="0.2">
      <c r="A38" s="7" t="s">
        <v>18</v>
      </c>
      <c r="B38" s="7"/>
      <c r="C38" s="88">
        <f>E37</f>
        <v>0</v>
      </c>
      <c r="D38" s="88"/>
      <c r="E38" s="88"/>
    </row>
    <row r="39" spans="1:5" ht="7.5" customHeight="1" x14ac:dyDescent="0.2">
      <c r="A39" s="7"/>
      <c r="B39" s="7"/>
      <c r="C39" s="7"/>
      <c r="D39" s="7"/>
      <c r="E39" s="7"/>
    </row>
    <row r="40" spans="1:5" x14ac:dyDescent="0.2">
      <c r="A40" s="37" t="s">
        <v>36</v>
      </c>
      <c r="B40" s="37"/>
      <c r="C40" s="38"/>
      <c r="D40" s="38"/>
      <c r="E40" s="44">
        <f>C28-C38</f>
        <v>0</v>
      </c>
    </row>
    <row r="41" spans="1:5" x14ac:dyDescent="0.2">
      <c r="A41" s="9"/>
      <c r="B41" s="9"/>
      <c r="C41" s="7"/>
      <c r="D41" s="7"/>
      <c r="E41" s="39"/>
    </row>
    <row r="42" spans="1:5" x14ac:dyDescent="0.2">
      <c r="A42" s="9"/>
      <c r="B42" s="9"/>
      <c r="C42" s="7"/>
      <c r="D42" s="7"/>
      <c r="E42" s="39"/>
    </row>
    <row r="43" spans="1:5" ht="24.95" customHeight="1" thickBot="1" x14ac:dyDescent="0.25">
      <c r="A43" s="40"/>
      <c r="B43" s="40"/>
      <c r="C43" s="40"/>
      <c r="D43" s="40"/>
      <c r="E43" s="40"/>
    </row>
    <row r="44" spans="1:5" ht="15" customHeight="1" thickBot="1" x14ac:dyDescent="0.25">
      <c r="A44" s="50" t="s">
        <v>32</v>
      </c>
      <c r="B44" s="51"/>
      <c r="C44" s="51"/>
      <c r="D44" s="51"/>
      <c r="E44" s="52"/>
    </row>
    <row r="45" spans="1:5" ht="7.5" customHeight="1" x14ac:dyDescent="0.2">
      <c r="A45" s="48"/>
      <c r="B45" s="7"/>
      <c r="C45" s="7"/>
      <c r="D45" s="7"/>
      <c r="E45" s="49"/>
    </row>
    <row r="46" spans="1:5" x14ac:dyDescent="0.2">
      <c r="A46" s="53" t="s">
        <v>33</v>
      </c>
      <c r="B46" s="54"/>
      <c r="C46" s="55" t="s">
        <v>4</v>
      </c>
      <c r="D46" s="54"/>
      <c r="E46" s="56" t="s">
        <v>5</v>
      </c>
    </row>
    <row r="47" spans="1:5" x14ac:dyDescent="0.2">
      <c r="A47" s="53"/>
      <c r="B47" s="54"/>
      <c r="C47" s="47">
        <f>VLOOKUP(E40,Tarife!A7:C30,3)</f>
        <v>0</v>
      </c>
      <c r="D47" s="54"/>
      <c r="E47" s="57">
        <f>C47/10</f>
        <v>0</v>
      </c>
    </row>
    <row r="48" spans="1:5" ht="7.5" customHeight="1" x14ac:dyDescent="0.2">
      <c r="A48" s="48"/>
      <c r="B48" s="7"/>
      <c r="C48" s="7"/>
      <c r="D48" s="7"/>
      <c r="E48" s="49"/>
    </row>
    <row r="49" spans="1:5" x14ac:dyDescent="0.2">
      <c r="A49" s="53" t="s">
        <v>34</v>
      </c>
      <c r="B49" s="54"/>
      <c r="C49" s="55" t="s">
        <v>4</v>
      </c>
      <c r="D49" s="54"/>
      <c r="E49" s="56" t="s">
        <v>5</v>
      </c>
    </row>
    <row r="50" spans="1:5" x14ac:dyDescent="0.2">
      <c r="A50" s="53"/>
      <c r="B50" s="54"/>
      <c r="C50" s="47">
        <f>VLOOKUP(E40,Tarife!E7:G30,3)</f>
        <v>0</v>
      </c>
      <c r="D50" s="54"/>
      <c r="E50" s="57">
        <f>C50/10</f>
        <v>0</v>
      </c>
    </row>
    <row r="51" spans="1:5" ht="7.5" customHeight="1" x14ac:dyDescent="0.2">
      <c r="A51" s="48"/>
      <c r="B51" s="7"/>
      <c r="C51" s="7"/>
      <c r="D51" s="7"/>
      <c r="E51" s="49"/>
    </row>
    <row r="52" spans="1:5" x14ac:dyDescent="0.2">
      <c r="A52" s="53" t="s">
        <v>35</v>
      </c>
      <c r="B52" s="54"/>
      <c r="C52" s="55" t="s">
        <v>4</v>
      </c>
      <c r="D52" s="54"/>
      <c r="E52" s="56"/>
    </row>
    <row r="53" spans="1:5" ht="13.5" thickBot="1" x14ac:dyDescent="0.25">
      <c r="A53" s="58"/>
      <c r="B53" s="59"/>
      <c r="C53" s="60">
        <f>VLOOKUP(E40,Tarife!I7:K30,3)</f>
        <v>0</v>
      </c>
      <c r="D53" s="59"/>
      <c r="E53" s="61"/>
    </row>
    <row r="54" spans="1:5" ht="24.95" customHeight="1" x14ac:dyDescent="0.2">
      <c r="A54" s="41"/>
      <c r="B54" s="41"/>
      <c r="C54" s="71"/>
      <c r="D54" s="71"/>
      <c r="E54" s="71"/>
    </row>
    <row r="55" spans="1:5" x14ac:dyDescent="0.2">
      <c r="A55" s="7"/>
      <c r="B55" s="7"/>
      <c r="C55"/>
      <c r="D55"/>
      <c r="E55"/>
    </row>
    <row r="56" spans="1:5" x14ac:dyDescent="0.2">
      <c r="A56" s="7"/>
      <c r="B56" s="7"/>
      <c r="C56"/>
      <c r="D56"/>
      <c r="E56"/>
    </row>
    <row r="57" spans="1:5" x14ac:dyDescent="0.2">
      <c r="A57" s="9" t="s">
        <v>38</v>
      </c>
      <c r="B57" s="9"/>
      <c r="C57" s="7"/>
      <c r="D57" s="7"/>
      <c r="E57" s="7"/>
    </row>
    <row r="58" spans="1:5" ht="26.25" customHeight="1" x14ac:dyDescent="0.2">
      <c r="A58" s="84" t="s">
        <v>19</v>
      </c>
      <c r="B58" s="84"/>
      <c r="C58" s="84"/>
      <c r="D58" s="84"/>
      <c r="E58" s="84"/>
    </row>
  </sheetData>
  <sheetProtection algorithmName="SHA-512" hashValue="bPoV2uN32mq1gqK53KiZ6i5R4ucc6iB6PAzuOXc/qU1CAp8k9wkayYHLxQgS8dL8BtLi54gSCP8Pm4q8zGvXVQ==" saltValue="pcRyizN0t6fcq0xGb0J4bw==" spinCount="100000" sheet="1" objects="1" scenarios="1" selectLockedCells="1"/>
  <mergeCells count="6">
    <mergeCell ref="A58:E58"/>
    <mergeCell ref="C28:E28"/>
    <mergeCell ref="C33:E33"/>
    <mergeCell ref="C34:E34"/>
    <mergeCell ref="C36:E36"/>
    <mergeCell ref="C38:E38"/>
  </mergeCells>
  <pageMargins left="0.78740157480314965" right="0.39370078740157483" top="0.62992125984251968" bottom="0.19685039370078741" header="0.31496062992125984" footer="0.31496062992125984"/>
  <pageSetup paperSize="9" fitToWidth="0" fitToHeight="0" orientation="portrait" r:id="rId1"/>
  <headerFooter differentFirst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Tarife!$A$60:$A$69</xm:f>
          </x14:formula1>
          <xm:sqref>C30 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5" tint="0.79998168889431442"/>
    <pageSetUpPr fitToPage="1"/>
  </sheetPr>
  <dimension ref="A1:D71"/>
  <sheetViews>
    <sheetView showGridLines="0" zoomScaleNormal="100" zoomScalePageLayoutView="85" workbookViewId="0">
      <selection activeCell="C13" sqref="C13"/>
    </sheetView>
  </sheetViews>
  <sheetFormatPr baseColWidth="10" defaultRowHeight="12.75" x14ac:dyDescent="0.2"/>
  <cols>
    <col min="1" max="1" width="43.42578125" style="66" customWidth="1"/>
    <col min="2" max="2" width="3" style="66" customWidth="1"/>
    <col min="3" max="3" width="20.42578125" style="66" customWidth="1"/>
    <col min="4" max="4" width="27.28515625" style="66" customWidth="1"/>
    <col min="5" max="5" width="19.28515625" style="66" customWidth="1"/>
    <col min="6" max="16384" width="11.42578125" style="66"/>
  </cols>
  <sheetData>
    <row r="1" spans="1:4" s="65" customFormat="1" x14ac:dyDescent="0.2">
      <c r="A1" s="7"/>
      <c r="B1" s="7"/>
      <c r="C1" s="7"/>
      <c r="D1" s="7"/>
    </row>
    <row r="2" spans="1:4" s="65" customFormat="1" x14ac:dyDescent="0.2">
      <c r="A2" s="7"/>
      <c r="B2" s="7"/>
      <c r="C2" s="7"/>
      <c r="D2" s="7"/>
    </row>
    <row r="3" spans="1:4" s="65" customFormat="1" ht="15.75" x14ac:dyDescent="0.25">
      <c r="A3" s="8"/>
      <c r="B3" s="8"/>
      <c r="C3" s="8"/>
      <c r="D3" s="7"/>
    </row>
    <row r="4" spans="1:4" ht="20.25" x14ac:dyDescent="0.3">
      <c r="A4" s="43" t="s">
        <v>69</v>
      </c>
      <c r="B4" s="43"/>
      <c r="C4"/>
      <c r="D4"/>
    </row>
    <row r="5" spans="1:4" ht="19.5" customHeight="1" x14ac:dyDescent="0.3">
      <c r="A5" s="68"/>
      <c r="B5" s="43"/>
      <c r="C5"/>
      <c r="D5"/>
    </row>
    <row r="6" spans="1:4" ht="12.75" customHeight="1" x14ac:dyDescent="0.3">
      <c r="A6" s="25" t="s">
        <v>55</v>
      </c>
      <c r="B6" s="43"/>
      <c r="C6"/>
      <c r="D6"/>
    </row>
    <row r="7" spans="1:4" ht="12.75" customHeight="1" x14ac:dyDescent="0.3">
      <c r="A7" s="25" t="s">
        <v>56</v>
      </c>
      <c r="B7" s="43"/>
      <c r="C7"/>
      <c r="D7"/>
    </row>
    <row r="8" spans="1:4" x14ac:dyDescent="0.2">
      <c r="A8" s="25"/>
      <c r="B8" s="25"/>
      <c r="C8"/>
      <c r="D8"/>
    </row>
    <row r="9" spans="1:4" ht="2.25" customHeight="1" x14ac:dyDescent="0.2">
      <c r="A9" s="23"/>
      <c r="B9" s="23"/>
      <c r="C9" s="23"/>
      <c r="D9" s="23"/>
    </row>
    <row r="10" spans="1:4" x14ac:dyDescent="0.2">
      <c r="A10" s="25"/>
      <c r="B10" s="25"/>
      <c r="C10"/>
      <c r="D10"/>
    </row>
    <row r="11" spans="1:4" x14ac:dyDescent="0.2">
      <c r="A11" s="31" t="s">
        <v>58</v>
      </c>
      <c r="B11" s="31"/>
      <c r="C11" s="72" t="s">
        <v>57</v>
      </c>
      <c r="D11" s="73"/>
    </row>
    <row r="12" spans="1:4" ht="6.95" customHeight="1" x14ac:dyDescent="0.2">
      <c r="A12"/>
      <c r="B12"/>
      <c r="C12"/>
      <c r="D12"/>
    </row>
    <row r="13" spans="1:4" x14ac:dyDescent="0.2">
      <c r="A13" t="s">
        <v>12</v>
      </c>
      <c r="B13"/>
      <c r="C13" s="32"/>
      <c r="D13"/>
    </row>
    <row r="14" spans="1:4" x14ac:dyDescent="0.2">
      <c r="A14" t="s">
        <v>42</v>
      </c>
      <c r="B14"/>
      <c r="C14" s="32"/>
      <c r="D14"/>
    </row>
    <row r="15" spans="1:4" ht="11.25" customHeight="1" x14ac:dyDescent="0.2">
      <c r="A15"/>
      <c r="B15"/>
      <c r="C15" s="81" t="str">
        <f>IF(C14&gt;Tarifrechner_S1!C33,"Betreuungspensum überschritten!"," ")</f>
        <v xml:space="preserve"> </v>
      </c>
      <c r="D15"/>
    </row>
    <row r="16" spans="1:4" x14ac:dyDescent="0.2">
      <c r="A16" s="1" t="s">
        <v>17</v>
      </c>
      <c r="B16" s="1"/>
      <c r="C16" s="26">
        <f>IF(C14&gt;Tarifrechner_S1!C33,Tarifrechner_S1!C33*4.2*Tarifrechner_S1!C47/2,Tarifrechner_S1!C47*4.2*Tarifrechner_S2!C14/2)</f>
        <v>0</v>
      </c>
      <c r="D16"/>
    </row>
    <row r="17" spans="1:4" x14ac:dyDescent="0.2">
      <c r="A17" s="9" t="s">
        <v>13</v>
      </c>
      <c r="B17" s="9"/>
      <c r="C17" s="26">
        <f>C13*C16</f>
        <v>0</v>
      </c>
      <c r="D17" s="7"/>
    </row>
    <row r="18" spans="1:4" x14ac:dyDescent="0.2">
      <c r="A18" s="7"/>
      <c r="B18" s="7"/>
      <c r="C18" s="7"/>
      <c r="D18" s="7"/>
    </row>
    <row r="19" spans="1:4" ht="2.25" customHeight="1" x14ac:dyDescent="0.2">
      <c r="A19" s="23"/>
      <c r="B19" s="23"/>
      <c r="C19" s="23"/>
      <c r="D19" s="23"/>
    </row>
    <row r="20" spans="1:4" ht="12.75" customHeight="1" x14ac:dyDescent="0.2">
      <c r="A20" s="7"/>
      <c r="B20" s="7"/>
      <c r="C20" s="7"/>
      <c r="D20" s="7"/>
    </row>
    <row r="21" spans="1:4" x14ac:dyDescent="0.2">
      <c r="A21" s="31" t="s">
        <v>60</v>
      </c>
      <c r="B21" s="31"/>
      <c r="C21" s="72" t="s">
        <v>59</v>
      </c>
      <c r="D21" s="73"/>
    </row>
    <row r="22" spans="1:4" ht="6.95" customHeight="1" x14ac:dyDescent="0.2">
      <c r="A22"/>
      <c r="B22"/>
      <c r="C22"/>
      <c r="D22"/>
    </row>
    <row r="23" spans="1:4" x14ac:dyDescent="0.2">
      <c r="A23" t="s">
        <v>12</v>
      </c>
      <c r="B23"/>
      <c r="C23" s="32"/>
      <c r="D23"/>
    </row>
    <row r="24" spans="1:4" x14ac:dyDescent="0.2">
      <c r="A24" t="s">
        <v>43</v>
      </c>
      <c r="B24"/>
      <c r="C24" s="32"/>
      <c r="D24"/>
    </row>
    <row r="25" spans="1:4" ht="11.25" customHeight="1" x14ac:dyDescent="0.2">
      <c r="A25"/>
      <c r="B25"/>
      <c r="C25" s="81" t="str">
        <f>IF(C24&gt;Tarifrechner_S1!C34,"Betreuungspensum überschritten!"," ")</f>
        <v xml:space="preserve"> </v>
      </c>
      <c r="D25"/>
    </row>
    <row r="26" spans="1:4" x14ac:dyDescent="0.2">
      <c r="A26" s="1" t="s">
        <v>17</v>
      </c>
      <c r="B26" s="1"/>
      <c r="C26" s="26" t="b">
        <f>IF(C24&lt;Tarifrechner_S1!C34,C24*Tarifrechner_S1!E50*3.25)</f>
        <v>0</v>
      </c>
      <c r="D26"/>
    </row>
    <row r="27" spans="1:4" x14ac:dyDescent="0.2">
      <c r="A27" s="9" t="s">
        <v>13</v>
      </c>
      <c r="B27" s="9"/>
      <c r="C27" s="26">
        <f>C23*C26</f>
        <v>0</v>
      </c>
      <c r="D27"/>
    </row>
    <row r="28" spans="1:4" x14ac:dyDescent="0.2">
      <c r="A28" s="7"/>
      <c r="B28" s="7"/>
      <c r="C28" s="7"/>
      <c r="D28" s="7"/>
    </row>
    <row r="29" spans="1:4" ht="2.25" customHeight="1" x14ac:dyDescent="0.2">
      <c r="A29" s="23"/>
      <c r="B29" s="23"/>
      <c r="C29" s="23"/>
      <c r="D29" s="23"/>
    </row>
    <row r="30" spans="1:4" x14ac:dyDescent="0.2">
      <c r="A30" s="7"/>
      <c r="B30" s="7"/>
      <c r="C30" s="7"/>
      <c r="D30" s="7"/>
    </row>
    <row r="31" spans="1:4" x14ac:dyDescent="0.2">
      <c r="A31" s="31" t="s">
        <v>62</v>
      </c>
      <c r="B31" s="31"/>
      <c r="C31" s="72" t="s">
        <v>61</v>
      </c>
      <c r="D31" s="73"/>
    </row>
    <row r="32" spans="1:4" ht="6.95" customHeight="1" x14ac:dyDescent="0.2">
      <c r="A32"/>
      <c r="B32"/>
      <c r="C32"/>
      <c r="D32"/>
    </row>
    <row r="33" spans="1:4" x14ac:dyDescent="0.2">
      <c r="A33" t="s">
        <v>39</v>
      </c>
      <c r="B33"/>
      <c r="C33" s="82">
        <f>Tarifrechner_S1!E47</f>
        <v>0</v>
      </c>
      <c r="D33"/>
    </row>
    <row r="34" spans="1:4" ht="11.25" customHeight="1" x14ac:dyDescent="0.2">
      <c r="A34"/>
      <c r="B34"/>
      <c r="C34" s="81"/>
      <c r="D34"/>
    </row>
    <row r="35" spans="1:4" ht="12.75" customHeight="1" x14ac:dyDescent="0.2">
      <c r="A35" s="1" t="s">
        <v>17</v>
      </c>
      <c r="B35" s="1"/>
      <c r="C35" s="42" t="s">
        <v>40</v>
      </c>
      <c r="D35" s="77" t="s">
        <v>70</v>
      </c>
    </row>
    <row r="36" spans="1:4" ht="2.25" customHeight="1" x14ac:dyDescent="0.2">
      <c r="A36" s="1"/>
      <c r="B36" s="1"/>
      <c r="C36" s="27"/>
      <c r="D36" s="78"/>
    </row>
    <row r="37" spans="1:4" x14ac:dyDescent="0.2">
      <c r="A37" s="74" t="s">
        <v>41</v>
      </c>
      <c r="B37" s="74"/>
      <c r="C37"/>
      <c r="D37" s="79" t="s">
        <v>71</v>
      </c>
    </row>
    <row r="38" spans="1:4" x14ac:dyDescent="0.2">
      <c r="A38"/>
      <c r="B38"/>
      <c r="C38"/>
      <c r="D38" s="80"/>
    </row>
    <row r="39" spans="1:4" ht="2.25" customHeight="1" x14ac:dyDescent="0.2">
      <c r="A39" s="23"/>
      <c r="B39" s="23"/>
      <c r="C39" s="23"/>
      <c r="D39" s="23"/>
    </row>
    <row r="40" spans="1:4" x14ac:dyDescent="0.2">
      <c r="A40" s="7"/>
      <c r="B40" s="7"/>
      <c r="C40" s="7"/>
      <c r="D40" s="7"/>
    </row>
    <row r="41" spans="1:4" x14ac:dyDescent="0.2">
      <c r="A41" s="31" t="s">
        <v>63</v>
      </c>
      <c r="B41" s="31"/>
      <c r="C41" s="72" t="s">
        <v>64</v>
      </c>
      <c r="D41" s="73"/>
    </row>
    <row r="42" spans="1:4" ht="6.95" customHeight="1" x14ac:dyDescent="0.2">
      <c r="A42"/>
      <c r="B42"/>
      <c r="C42"/>
      <c r="D42"/>
    </row>
    <row r="43" spans="1:4" ht="12.75" customHeight="1" x14ac:dyDescent="0.2">
      <c r="A43" t="s">
        <v>12</v>
      </c>
      <c r="B43"/>
      <c r="C43" s="32"/>
      <c r="D43" s="78"/>
    </row>
    <row r="44" spans="1:4" ht="12.75" customHeight="1" x14ac:dyDescent="0.2">
      <c r="A44" t="s">
        <v>44</v>
      </c>
      <c r="B44"/>
      <c r="C44" s="32"/>
      <c r="D44" s="78"/>
    </row>
    <row r="45" spans="1:4" ht="11.25" customHeight="1" x14ac:dyDescent="0.2">
      <c r="A45"/>
      <c r="B45"/>
      <c r="C45" s="81" t="str">
        <f>IF(C44&gt;(Tarifrechner_S1!C33/2),"Betreuungspensum überschritten!"," ")</f>
        <v xml:space="preserve"> </v>
      </c>
      <c r="D45" s="78"/>
    </row>
    <row r="46" spans="1:4" ht="12.75" customHeight="1" x14ac:dyDescent="0.2">
      <c r="A46" s="1" t="s">
        <v>76</v>
      </c>
      <c r="B46" s="1"/>
      <c r="C46" s="26">
        <f>Tarifrechner_S1!C53</f>
        <v>0</v>
      </c>
      <c r="D46" s="78"/>
    </row>
    <row r="47" spans="1:4" x14ac:dyDescent="0.2">
      <c r="A47"/>
      <c r="B47"/>
      <c r="C47"/>
      <c r="D47"/>
    </row>
    <row r="48" spans="1:4" ht="2.25" customHeight="1" x14ac:dyDescent="0.2">
      <c r="A48" s="23"/>
      <c r="B48" s="23"/>
      <c r="C48" s="23"/>
      <c r="D48" s="23"/>
    </row>
    <row r="49" spans="1:4" x14ac:dyDescent="0.2">
      <c r="A49" s="7"/>
      <c r="B49" s="7"/>
      <c r="C49" s="7"/>
      <c r="D49" s="7"/>
    </row>
    <row r="50" spans="1:4" x14ac:dyDescent="0.2">
      <c r="A50" s="31" t="s">
        <v>66</v>
      </c>
      <c r="B50" s="31"/>
      <c r="C50" s="72" t="s">
        <v>65</v>
      </c>
      <c r="D50" s="73"/>
    </row>
    <row r="51" spans="1:4" ht="6.95" customHeight="1" x14ac:dyDescent="0.2">
      <c r="A51"/>
      <c r="B51"/>
      <c r="C51"/>
      <c r="D51"/>
    </row>
    <row r="52" spans="1:4" ht="12.75" customHeight="1" x14ac:dyDescent="0.2">
      <c r="A52" t="s">
        <v>12</v>
      </c>
      <c r="B52"/>
      <c r="C52" s="32"/>
      <c r="D52" s="64" t="s">
        <v>72</v>
      </c>
    </row>
    <row r="53" spans="1:4" x14ac:dyDescent="0.2">
      <c r="A53" t="s">
        <v>45</v>
      </c>
      <c r="B53"/>
      <c r="C53" s="32"/>
      <c r="D53" s="64" t="s">
        <v>73</v>
      </c>
    </row>
    <row r="54" spans="1:4" ht="11.25" customHeight="1" x14ac:dyDescent="0.2">
      <c r="A54"/>
      <c r="B54"/>
      <c r="C54"/>
      <c r="D54" s="64" t="s">
        <v>77</v>
      </c>
    </row>
    <row r="55" spans="1:4" x14ac:dyDescent="0.2">
      <c r="A55" s="1" t="s">
        <v>78</v>
      </c>
      <c r="B55" s="1"/>
      <c r="C55" s="26">
        <f>Tarifrechner_S1!C50</f>
        <v>0</v>
      </c>
      <c r="D55"/>
    </row>
    <row r="56" spans="1:4" x14ac:dyDescent="0.2">
      <c r="A56"/>
      <c r="B56"/>
      <c r="C56"/>
      <c r="D56"/>
    </row>
    <row r="57" spans="1:4" ht="2.25" customHeight="1" x14ac:dyDescent="0.2">
      <c r="A57" s="23"/>
      <c r="B57" s="23"/>
      <c r="C57" s="23"/>
      <c r="D57" s="23"/>
    </row>
    <row r="58" spans="1:4" x14ac:dyDescent="0.2">
      <c r="A58"/>
      <c r="B58"/>
      <c r="C58"/>
      <c r="D58"/>
    </row>
    <row r="59" spans="1:4" x14ac:dyDescent="0.2">
      <c r="A59"/>
      <c r="B59"/>
      <c r="C59"/>
      <c r="D59"/>
    </row>
    <row r="60" spans="1:4" x14ac:dyDescent="0.2">
      <c r="A60" s="75" t="s">
        <v>46</v>
      </c>
      <c r="B60" s="76"/>
      <c r="C60" s="25"/>
      <c r="D60" s="25"/>
    </row>
    <row r="61" spans="1:4" x14ac:dyDescent="0.2">
      <c r="A61" s="76" t="s">
        <v>47</v>
      </c>
      <c r="B61" s="76"/>
      <c r="C61" s="25"/>
      <c r="D61" s="25"/>
    </row>
    <row r="62" spans="1:4" x14ac:dyDescent="0.2">
      <c r="A62" s="69" t="s">
        <v>67</v>
      </c>
      <c r="B62" s="76"/>
      <c r="C62" s="25"/>
      <c r="D62" s="25"/>
    </row>
    <row r="63" spans="1:4" x14ac:dyDescent="0.2">
      <c r="A63" s="76" t="s">
        <v>68</v>
      </c>
      <c r="B63" s="76"/>
      <c r="C63" s="76"/>
      <c r="D63"/>
    </row>
    <row r="64" spans="1:4" x14ac:dyDescent="0.2">
      <c r="A64"/>
      <c r="B64"/>
      <c r="C64"/>
      <c r="D64"/>
    </row>
    <row r="65" spans="1:4" x14ac:dyDescent="0.2">
      <c r="A65"/>
      <c r="B65"/>
      <c r="C65"/>
      <c r="D65"/>
    </row>
    <row r="66" spans="1:4" x14ac:dyDescent="0.2">
      <c r="A66"/>
      <c r="B66"/>
      <c r="C66"/>
      <c r="D66"/>
    </row>
    <row r="67" spans="1:4" x14ac:dyDescent="0.2">
      <c r="A67"/>
      <c r="B67"/>
      <c r="C67"/>
      <c r="D67"/>
    </row>
    <row r="68" spans="1:4" x14ac:dyDescent="0.2">
      <c r="A68"/>
      <c r="B68"/>
      <c r="C68"/>
      <c r="D68"/>
    </row>
    <row r="69" spans="1:4" x14ac:dyDescent="0.2">
      <c r="A69"/>
      <c r="B69"/>
      <c r="C69"/>
      <c r="D69"/>
    </row>
    <row r="70" spans="1:4" x14ac:dyDescent="0.2">
      <c r="A70"/>
      <c r="B70"/>
      <c r="C70"/>
      <c r="D70" s="83" t="s">
        <v>20</v>
      </c>
    </row>
    <row r="71" spans="1:4" x14ac:dyDescent="0.2">
      <c r="A71"/>
      <c r="B71"/>
      <c r="C71"/>
      <c r="D71"/>
    </row>
  </sheetData>
  <sheetProtection algorithmName="SHA-512" hashValue="wjVeM72PR0IuDO2auAzFxe/iCTlWqR1kgiSxV0i+IR6+FuRgDMjHQrqMVyKm+UVPluTdTc1Jo8WFA040cs793Q==" saltValue="xpf+nTPwWQhN4npoMsuuzQ==" spinCount="100000" sheet="1" selectLockedCells="1"/>
  <hyperlinks>
    <hyperlink ref="A62" r:id="rId1" xr:uid="{60DBFED9-0EDA-4F24-939B-4B1DFFAC171E}"/>
  </hyperlinks>
  <pageMargins left="0.78740157480314965" right="0.39370078740157483" top="0.62992125984251968" bottom="0.19685039370078741" header="0.31496062992125984" footer="0.31496062992125984"/>
  <pageSetup paperSize="9" scale="98" orientation="portrait" r:id="rId2"/>
  <headerFooter differentFirst="1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K69"/>
  <sheetViews>
    <sheetView topLeftCell="A11" workbookViewId="0">
      <selection activeCell="I20" sqref="I20:K20"/>
    </sheetView>
  </sheetViews>
  <sheetFormatPr baseColWidth="10" defaultRowHeight="12.75" x14ac:dyDescent="0.2"/>
  <cols>
    <col min="1" max="2" width="30.7109375" customWidth="1"/>
    <col min="3" max="3" width="16" customWidth="1"/>
    <col min="5" max="5" width="14.28515625" bestFit="1" customWidth="1"/>
    <col min="6" max="6" width="14" bestFit="1" customWidth="1"/>
    <col min="7" max="7" width="13.7109375" bestFit="1" customWidth="1"/>
  </cols>
  <sheetData>
    <row r="1" spans="1:11" ht="18" x14ac:dyDescent="0.25">
      <c r="A1" s="2" t="s">
        <v>1</v>
      </c>
      <c r="B1" s="2"/>
    </row>
    <row r="2" spans="1:11" x14ac:dyDescent="0.2">
      <c r="A2" t="s">
        <v>2</v>
      </c>
    </row>
    <row r="3" spans="1:11" ht="15.75" x14ac:dyDescent="0.25">
      <c r="E3" s="35"/>
      <c r="I3" s="35"/>
    </row>
    <row r="4" spans="1:11" ht="18" x14ac:dyDescent="0.25">
      <c r="A4" s="29" t="s">
        <v>21</v>
      </c>
      <c r="B4" s="30"/>
      <c r="C4" s="30"/>
      <c r="E4" s="29" t="s">
        <v>22</v>
      </c>
      <c r="F4" s="30"/>
      <c r="G4" s="30"/>
      <c r="I4" s="29" t="s">
        <v>23</v>
      </c>
      <c r="J4" s="30"/>
      <c r="K4" s="30"/>
    </row>
    <row r="5" spans="1:11" x14ac:dyDescent="0.2">
      <c r="A5" s="1" t="s">
        <v>3</v>
      </c>
      <c r="B5" s="1"/>
      <c r="C5" s="1" t="s">
        <v>0</v>
      </c>
      <c r="E5" s="1" t="s">
        <v>3</v>
      </c>
      <c r="F5" s="1"/>
      <c r="G5" s="1" t="s">
        <v>0</v>
      </c>
      <c r="I5" s="1" t="s">
        <v>3</v>
      </c>
      <c r="J5" s="1"/>
      <c r="K5" s="1" t="s">
        <v>0</v>
      </c>
    </row>
    <row r="6" spans="1:11" x14ac:dyDescent="0.2">
      <c r="C6" t="s">
        <v>4</v>
      </c>
      <c r="G6" t="s">
        <v>4</v>
      </c>
      <c r="K6" t="s">
        <v>4</v>
      </c>
    </row>
    <row r="7" spans="1:11" x14ac:dyDescent="0.2">
      <c r="A7" s="5">
        <v>0</v>
      </c>
      <c r="B7" s="5">
        <v>19999</v>
      </c>
      <c r="C7" s="6">
        <v>0</v>
      </c>
      <c r="E7" s="5">
        <v>0</v>
      </c>
      <c r="F7" s="5">
        <v>19999</v>
      </c>
      <c r="G7" s="6">
        <v>0</v>
      </c>
      <c r="I7" s="5">
        <v>0</v>
      </c>
      <c r="J7" s="5">
        <v>19999</v>
      </c>
      <c r="K7" s="6">
        <v>0</v>
      </c>
    </row>
    <row r="8" spans="1:11" x14ac:dyDescent="0.2">
      <c r="A8" s="5">
        <v>20000</v>
      </c>
      <c r="B8" s="5">
        <v>24999</v>
      </c>
      <c r="C8" s="28">
        <v>120</v>
      </c>
      <c r="E8" s="5">
        <v>20000</v>
      </c>
      <c r="F8" s="5">
        <v>24999</v>
      </c>
      <c r="G8" s="28">
        <v>100</v>
      </c>
      <c r="I8" s="5">
        <v>20000</v>
      </c>
      <c r="J8" s="5">
        <v>24999</v>
      </c>
      <c r="K8" s="28">
        <v>15</v>
      </c>
    </row>
    <row r="9" spans="1:11" x14ac:dyDescent="0.2">
      <c r="A9" s="5">
        <v>25000</v>
      </c>
      <c r="B9" s="5">
        <v>29999</v>
      </c>
      <c r="C9" s="28">
        <v>117.5</v>
      </c>
      <c r="E9" s="5">
        <v>25000</v>
      </c>
      <c r="F9" s="5">
        <v>29999</v>
      </c>
      <c r="G9" s="28">
        <v>97.5</v>
      </c>
      <c r="I9" s="5">
        <v>25000</v>
      </c>
      <c r="J9" s="5">
        <v>29999</v>
      </c>
      <c r="K9" s="28">
        <v>14.5</v>
      </c>
    </row>
    <row r="10" spans="1:11" x14ac:dyDescent="0.2">
      <c r="A10" s="5">
        <v>30000</v>
      </c>
      <c r="B10" s="5">
        <v>34999</v>
      </c>
      <c r="C10" s="28">
        <v>115</v>
      </c>
      <c r="E10" s="5">
        <v>30000</v>
      </c>
      <c r="F10" s="5">
        <v>34999</v>
      </c>
      <c r="G10" s="28">
        <v>95</v>
      </c>
      <c r="I10" s="5">
        <v>30000</v>
      </c>
      <c r="J10" s="5">
        <v>34999</v>
      </c>
      <c r="K10" s="28">
        <v>14</v>
      </c>
    </row>
    <row r="11" spans="1:11" x14ac:dyDescent="0.2">
      <c r="A11" s="5">
        <v>35000</v>
      </c>
      <c r="B11" s="5">
        <v>39999</v>
      </c>
      <c r="C11" s="28">
        <v>110</v>
      </c>
      <c r="E11" s="5">
        <v>35000</v>
      </c>
      <c r="F11" s="5">
        <v>39999</v>
      </c>
      <c r="G11" s="28">
        <v>92.5</v>
      </c>
      <c r="I11" s="5">
        <v>35000</v>
      </c>
      <c r="J11" s="5">
        <v>39999</v>
      </c>
      <c r="K11" s="28">
        <v>13.5</v>
      </c>
    </row>
    <row r="12" spans="1:11" x14ac:dyDescent="0.2">
      <c r="A12" s="5">
        <v>40000</v>
      </c>
      <c r="B12" s="5">
        <v>44999</v>
      </c>
      <c r="C12" s="28">
        <v>105</v>
      </c>
      <c r="E12" s="5">
        <v>40000</v>
      </c>
      <c r="F12" s="5">
        <v>44999</v>
      </c>
      <c r="G12" s="28">
        <v>90</v>
      </c>
      <c r="I12" s="5">
        <v>40000</v>
      </c>
      <c r="J12" s="5">
        <v>44999</v>
      </c>
      <c r="K12" s="28">
        <v>13</v>
      </c>
    </row>
    <row r="13" spans="1:11" x14ac:dyDescent="0.2">
      <c r="A13" s="5">
        <v>45000</v>
      </c>
      <c r="B13" s="5">
        <v>49999</v>
      </c>
      <c r="C13" s="28">
        <v>100</v>
      </c>
      <c r="E13" s="5">
        <v>45000</v>
      </c>
      <c r="F13" s="5">
        <v>49999</v>
      </c>
      <c r="G13" s="28">
        <v>85</v>
      </c>
      <c r="I13" s="5">
        <v>45000</v>
      </c>
      <c r="J13" s="5">
        <v>49999</v>
      </c>
      <c r="K13" s="28">
        <v>12.25</v>
      </c>
    </row>
    <row r="14" spans="1:11" x14ac:dyDescent="0.2">
      <c r="A14" s="5">
        <v>50000</v>
      </c>
      <c r="B14" s="5">
        <v>54999</v>
      </c>
      <c r="C14" s="28">
        <v>95</v>
      </c>
      <c r="E14" s="5">
        <v>50000</v>
      </c>
      <c r="F14" s="5">
        <v>54999</v>
      </c>
      <c r="G14" s="28">
        <v>80</v>
      </c>
      <c r="I14" s="5">
        <v>50000</v>
      </c>
      <c r="J14" s="5">
        <v>54999</v>
      </c>
      <c r="K14" s="28">
        <v>11.5</v>
      </c>
    </row>
    <row r="15" spans="1:11" x14ac:dyDescent="0.2">
      <c r="A15" s="5">
        <v>55000</v>
      </c>
      <c r="B15" s="5">
        <v>59999</v>
      </c>
      <c r="C15" s="28">
        <v>90</v>
      </c>
      <c r="E15" s="5">
        <v>55000</v>
      </c>
      <c r="F15" s="5">
        <v>59999</v>
      </c>
      <c r="G15" s="28">
        <v>75</v>
      </c>
      <c r="I15" s="5">
        <v>55000</v>
      </c>
      <c r="J15" s="5">
        <v>59999</v>
      </c>
      <c r="K15" s="28">
        <v>10.75</v>
      </c>
    </row>
    <row r="16" spans="1:11" x14ac:dyDescent="0.2">
      <c r="A16" s="5">
        <v>60000</v>
      </c>
      <c r="B16" s="5">
        <v>64999</v>
      </c>
      <c r="C16" s="28">
        <v>85</v>
      </c>
      <c r="E16" s="5">
        <v>60000</v>
      </c>
      <c r="F16" s="5">
        <v>64999</v>
      </c>
      <c r="G16" s="28">
        <v>70</v>
      </c>
      <c r="I16" s="5">
        <v>60000</v>
      </c>
      <c r="J16" s="5">
        <v>64999</v>
      </c>
      <c r="K16" s="28">
        <v>10</v>
      </c>
    </row>
    <row r="17" spans="1:11" x14ac:dyDescent="0.2">
      <c r="A17" s="5">
        <v>65000</v>
      </c>
      <c r="B17" s="5">
        <v>69999</v>
      </c>
      <c r="C17" s="28">
        <v>80</v>
      </c>
      <c r="E17" s="5">
        <v>65000</v>
      </c>
      <c r="F17" s="5">
        <v>69999</v>
      </c>
      <c r="G17" s="28">
        <v>65</v>
      </c>
      <c r="I17" s="5">
        <v>65000</v>
      </c>
      <c r="J17" s="5">
        <v>69999</v>
      </c>
      <c r="K17" s="28">
        <v>9.25</v>
      </c>
    </row>
    <row r="18" spans="1:11" x14ac:dyDescent="0.2">
      <c r="A18" s="5">
        <v>70000</v>
      </c>
      <c r="B18" s="5">
        <v>74999</v>
      </c>
      <c r="C18" s="28">
        <v>75</v>
      </c>
      <c r="E18" s="5">
        <v>70000</v>
      </c>
      <c r="F18" s="5">
        <v>74999</v>
      </c>
      <c r="G18" s="28">
        <v>60</v>
      </c>
      <c r="I18" s="5">
        <v>70000</v>
      </c>
      <c r="J18" s="5">
        <v>74999</v>
      </c>
      <c r="K18" s="28">
        <v>8.5</v>
      </c>
    </row>
    <row r="19" spans="1:11" x14ac:dyDescent="0.2">
      <c r="A19" s="5">
        <v>75000</v>
      </c>
      <c r="B19" s="5">
        <v>79999</v>
      </c>
      <c r="C19" s="28">
        <v>70</v>
      </c>
      <c r="E19" s="5">
        <v>75000</v>
      </c>
      <c r="F19" s="5">
        <v>79999</v>
      </c>
      <c r="G19" s="28">
        <v>55</v>
      </c>
      <c r="I19" s="5">
        <v>75000</v>
      </c>
      <c r="J19" s="5">
        <v>79999</v>
      </c>
      <c r="K19" s="28">
        <v>7.75</v>
      </c>
    </row>
    <row r="20" spans="1:11" x14ac:dyDescent="0.2">
      <c r="A20" s="5">
        <v>80000</v>
      </c>
      <c r="B20" s="5">
        <v>84999</v>
      </c>
      <c r="C20" s="28">
        <v>65</v>
      </c>
      <c r="E20" s="5">
        <v>80000</v>
      </c>
      <c r="F20" s="5">
        <v>84999</v>
      </c>
      <c r="G20" s="28">
        <v>50</v>
      </c>
      <c r="I20" s="5">
        <v>80000</v>
      </c>
      <c r="J20" s="5">
        <v>84999</v>
      </c>
      <c r="K20" s="28">
        <v>7</v>
      </c>
    </row>
    <row r="21" spans="1:11" x14ac:dyDescent="0.2">
      <c r="A21" s="5">
        <v>85000</v>
      </c>
      <c r="B21" s="5">
        <v>89999</v>
      </c>
      <c r="C21" s="28">
        <v>60</v>
      </c>
      <c r="E21" s="5">
        <v>85000</v>
      </c>
      <c r="F21" s="5">
        <v>89999</v>
      </c>
      <c r="G21" s="28">
        <v>45</v>
      </c>
      <c r="I21" s="5">
        <v>85000</v>
      </c>
      <c r="J21" s="5">
        <v>89999</v>
      </c>
      <c r="K21" s="28">
        <v>6.25</v>
      </c>
    </row>
    <row r="22" spans="1:11" x14ac:dyDescent="0.2">
      <c r="A22" s="5">
        <v>90000</v>
      </c>
      <c r="B22" s="5">
        <v>94999</v>
      </c>
      <c r="C22" s="28">
        <v>52.5</v>
      </c>
      <c r="E22" s="5">
        <v>90000</v>
      </c>
      <c r="F22" s="5">
        <v>94999</v>
      </c>
      <c r="G22" s="28">
        <v>40</v>
      </c>
      <c r="I22" s="5">
        <v>90000</v>
      </c>
      <c r="J22" s="5">
        <v>94999</v>
      </c>
      <c r="K22" s="28">
        <v>5.5</v>
      </c>
    </row>
    <row r="23" spans="1:11" x14ac:dyDescent="0.2">
      <c r="A23" s="5">
        <v>95000</v>
      </c>
      <c r="B23" s="5">
        <v>99999</v>
      </c>
      <c r="C23" s="28">
        <v>45</v>
      </c>
      <c r="E23" s="5">
        <v>95000</v>
      </c>
      <c r="F23" s="5">
        <v>99999</v>
      </c>
      <c r="G23" s="28">
        <v>35</v>
      </c>
      <c r="I23" s="5">
        <v>95000</v>
      </c>
      <c r="J23" s="5">
        <v>99999</v>
      </c>
      <c r="K23" s="28">
        <v>4.75</v>
      </c>
    </row>
    <row r="24" spans="1:11" x14ac:dyDescent="0.2">
      <c r="A24" s="5">
        <v>100000</v>
      </c>
      <c r="B24" s="5">
        <v>104999</v>
      </c>
      <c r="C24" s="28">
        <v>37.5</v>
      </c>
      <c r="E24" s="5">
        <v>100000</v>
      </c>
      <c r="F24" s="5">
        <v>104999</v>
      </c>
      <c r="G24" s="28">
        <v>30</v>
      </c>
      <c r="I24" s="5">
        <v>100000</v>
      </c>
      <c r="J24" s="5">
        <v>104999</v>
      </c>
      <c r="K24" s="28">
        <v>4</v>
      </c>
    </row>
    <row r="25" spans="1:11" x14ac:dyDescent="0.2">
      <c r="A25" s="5">
        <v>105000</v>
      </c>
      <c r="B25" s="5">
        <v>109999</v>
      </c>
      <c r="C25" s="28">
        <v>30</v>
      </c>
      <c r="E25" s="5">
        <v>105000</v>
      </c>
      <c r="F25" s="5">
        <v>109999</v>
      </c>
      <c r="G25" s="28">
        <v>25</v>
      </c>
      <c r="I25" s="5">
        <v>105000</v>
      </c>
      <c r="J25" s="5">
        <v>109999</v>
      </c>
      <c r="K25" s="28">
        <v>3.25</v>
      </c>
    </row>
    <row r="26" spans="1:11" x14ac:dyDescent="0.2">
      <c r="A26" s="5">
        <v>110000</v>
      </c>
      <c r="B26" s="5">
        <v>114999</v>
      </c>
      <c r="C26" s="28">
        <v>22.5</v>
      </c>
      <c r="E26" s="5">
        <v>110000</v>
      </c>
      <c r="F26" s="5">
        <v>114999</v>
      </c>
      <c r="G26" s="28">
        <v>20</v>
      </c>
      <c r="I26" s="5">
        <v>110000</v>
      </c>
      <c r="J26" s="5">
        <v>114999</v>
      </c>
      <c r="K26" s="28">
        <v>2.5</v>
      </c>
    </row>
    <row r="27" spans="1:11" x14ac:dyDescent="0.2">
      <c r="A27" s="5">
        <v>115000</v>
      </c>
      <c r="B27" s="5">
        <v>119999</v>
      </c>
      <c r="C27" s="28">
        <v>15</v>
      </c>
      <c r="E27" s="5">
        <v>115000</v>
      </c>
      <c r="F27" s="5">
        <v>119999</v>
      </c>
      <c r="G27" s="28">
        <v>15</v>
      </c>
      <c r="I27" s="5">
        <v>115000</v>
      </c>
      <c r="J27" s="5">
        <v>119999</v>
      </c>
      <c r="K27" s="28">
        <v>1.5</v>
      </c>
    </row>
    <row r="28" spans="1:11" x14ac:dyDescent="0.2">
      <c r="A28" s="5">
        <v>120000</v>
      </c>
      <c r="B28" s="5">
        <v>124999</v>
      </c>
      <c r="C28" s="28">
        <v>0</v>
      </c>
      <c r="E28" s="5">
        <v>120000</v>
      </c>
      <c r="F28" s="5">
        <v>124999</v>
      </c>
      <c r="G28" s="28">
        <v>0</v>
      </c>
      <c r="I28" s="5">
        <v>120000</v>
      </c>
      <c r="J28" s="5">
        <v>124999</v>
      </c>
      <c r="K28" s="28">
        <v>0</v>
      </c>
    </row>
    <row r="29" spans="1:11" x14ac:dyDescent="0.2">
      <c r="A29" s="5">
        <v>125000</v>
      </c>
      <c r="B29" s="5">
        <v>129999</v>
      </c>
      <c r="C29" s="28">
        <v>0</v>
      </c>
      <c r="E29" s="5">
        <v>125000</v>
      </c>
      <c r="F29" s="5">
        <v>129999</v>
      </c>
      <c r="G29" s="28">
        <v>0</v>
      </c>
      <c r="I29" s="5">
        <v>125000</v>
      </c>
      <c r="J29" s="5">
        <v>129999</v>
      </c>
      <c r="K29" s="28">
        <v>0</v>
      </c>
    </row>
    <row r="30" spans="1:11" x14ac:dyDescent="0.2">
      <c r="A30" s="5">
        <v>130000</v>
      </c>
      <c r="B30" s="5">
        <v>999999</v>
      </c>
      <c r="C30" s="6">
        <v>0</v>
      </c>
      <c r="E30" s="5">
        <v>130000</v>
      </c>
      <c r="F30" s="5">
        <v>999999</v>
      </c>
      <c r="G30" s="6">
        <v>0</v>
      </c>
      <c r="I30" s="5">
        <v>130000</v>
      </c>
      <c r="J30" s="5">
        <v>999999</v>
      </c>
      <c r="K30" s="6">
        <v>0</v>
      </c>
    </row>
    <row r="31" spans="1:11" x14ac:dyDescent="0.2">
      <c r="A31" s="3"/>
      <c r="B31" s="3"/>
      <c r="C31" s="4"/>
    </row>
    <row r="32" spans="1:11" x14ac:dyDescent="0.2">
      <c r="A32" s="3"/>
      <c r="B32" s="3"/>
      <c r="C32" s="4"/>
    </row>
    <row r="33" spans="1:7" x14ac:dyDescent="0.2">
      <c r="A33" s="10" t="s">
        <v>6</v>
      </c>
      <c r="B33" s="3"/>
      <c r="C33" s="4"/>
    </row>
    <row r="34" spans="1:7" x14ac:dyDescent="0.2">
      <c r="A34" s="12" t="s">
        <v>7</v>
      </c>
      <c r="B34" s="12" t="s">
        <v>9</v>
      </c>
      <c r="C34" s="13" t="s">
        <v>10</v>
      </c>
      <c r="E34" s="15" t="s">
        <v>8</v>
      </c>
      <c r="F34" s="17" t="s">
        <v>9</v>
      </c>
      <c r="G34" s="16" t="s">
        <v>10</v>
      </c>
    </row>
    <row r="35" spans="1:7" x14ac:dyDescent="0.2">
      <c r="A35" s="14">
        <v>0</v>
      </c>
      <c r="B35" s="19">
        <v>0</v>
      </c>
      <c r="C35" s="13">
        <v>0</v>
      </c>
      <c r="E35" s="18">
        <v>0</v>
      </c>
      <c r="F35" s="20">
        <v>0</v>
      </c>
      <c r="G35" s="16">
        <v>0</v>
      </c>
    </row>
    <row r="36" spans="1:7" x14ac:dyDescent="0.2">
      <c r="A36" s="14">
        <v>0.2</v>
      </c>
      <c r="B36" s="19">
        <v>2</v>
      </c>
      <c r="C36" s="13">
        <v>10</v>
      </c>
      <c r="E36" s="18">
        <v>1.2</v>
      </c>
      <c r="F36" s="20">
        <v>2</v>
      </c>
      <c r="G36" s="16">
        <v>10</v>
      </c>
    </row>
    <row r="37" spans="1:7" x14ac:dyDescent="0.2">
      <c r="A37" s="14">
        <v>0.3</v>
      </c>
      <c r="B37" s="19">
        <v>3</v>
      </c>
      <c r="C37" s="13">
        <v>15</v>
      </c>
      <c r="E37" s="18">
        <v>1.3</v>
      </c>
      <c r="F37" s="20">
        <v>3</v>
      </c>
      <c r="G37" s="16">
        <v>15</v>
      </c>
    </row>
    <row r="38" spans="1:7" x14ac:dyDescent="0.2">
      <c r="A38" s="14">
        <v>0.4</v>
      </c>
      <c r="B38" s="19">
        <v>4</v>
      </c>
      <c r="C38" s="13">
        <v>20</v>
      </c>
      <c r="E38" s="18">
        <v>1.4</v>
      </c>
      <c r="F38" s="20">
        <v>4</v>
      </c>
      <c r="G38" s="16">
        <v>20</v>
      </c>
    </row>
    <row r="39" spans="1:7" x14ac:dyDescent="0.2">
      <c r="A39" s="14">
        <v>0.5</v>
      </c>
      <c r="B39" s="19">
        <v>5</v>
      </c>
      <c r="C39" s="13">
        <v>25</v>
      </c>
      <c r="E39" s="18">
        <v>1.5</v>
      </c>
      <c r="F39" s="20">
        <v>5</v>
      </c>
      <c r="G39" s="16">
        <v>25</v>
      </c>
    </row>
    <row r="40" spans="1:7" x14ac:dyDescent="0.2">
      <c r="A40" s="14">
        <v>0.6</v>
      </c>
      <c r="B40" s="19">
        <v>6</v>
      </c>
      <c r="C40" s="13">
        <v>30</v>
      </c>
      <c r="E40" s="18">
        <v>1.6</v>
      </c>
      <c r="F40" s="20">
        <v>6</v>
      </c>
      <c r="G40" s="16">
        <v>30</v>
      </c>
    </row>
    <row r="41" spans="1:7" x14ac:dyDescent="0.2">
      <c r="A41" s="14">
        <v>0.7</v>
      </c>
      <c r="B41" s="19">
        <v>7</v>
      </c>
      <c r="C41" s="13">
        <v>35</v>
      </c>
      <c r="E41" s="18">
        <v>1.7</v>
      </c>
      <c r="F41" s="20">
        <v>7</v>
      </c>
      <c r="G41" s="16">
        <v>35</v>
      </c>
    </row>
    <row r="42" spans="1:7" x14ac:dyDescent="0.2">
      <c r="A42" s="14">
        <v>0.8</v>
      </c>
      <c r="B42" s="19">
        <v>8</v>
      </c>
      <c r="C42" s="13">
        <v>40</v>
      </c>
      <c r="E42" s="18">
        <v>1.8</v>
      </c>
      <c r="F42" s="20">
        <v>8</v>
      </c>
      <c r="G42" s="16">
        <v>40</v>
      </c>
    </row>
    <row r="43" spans="1:7" x14ac:dyDescent="0.2">
      <c r="A43" s="14">
        <v>0.9</v>
      </c>
      <c r="B43" s="19">
        <v>9</v>
      </c>
      <c r="C43" s="13">
        <v>45</v>
      </c>
      <c r="E43" s="18">
        <v>1.9</v>
      </c>
      <c r="F43" s="20">
        <v>9</v>
      </c>
      <c r="G43" s="16">
        <v>45</v>
      </c>
    </row>
    <row r="44" spans="1:7" x14ac:dyDescent="0.2">
      <c r="A44" s="14">
        <v>1</v>
      </c>
      <c r="B44" s="19">
        <v>10</v>
      </c>
      <c r="C44" s="13">
        <v>50</v>
      </c>
      <c r="E44" s="18">
        <v>2</v>
      </c>
      <c r="F44" s="20">
        <v>10</v>
      </c>
      <c r="G44" s="16">
        <v>50</v>
      </c>
    </row>
    <row r="45" spans="1:7" x14ac:dyDescent="0.2">
      <c r="A45" s="36">
        <v>0</v>
      </c>
      <c r="B45" s="20">
        <v>0</v>
      </c>
      <c r="C45" s="16">
        <v>0</v>
      </c>
      <c r="E45" s="18"/>
      <c r="F45" s="20"/>
      <c r="G45" s="16"/>
    </row>
    <row r="46" spans="1:7" x14ac:dyDescent="0.2">
      <c r="A46" s="36">
        <v>1.2</v>
      </c>
      <c r="B46" s="20">
        <v>2</v>
      </c>
      <c r="C46" s="16">
        <v>10</v>
      </c>
      <c r="E46" s="18"/>
      <c r="F46" s="20"/>
      <c r="G46" s="16"/>
    </row>
    <row r="47" spans="1:7" x14ac:dyDescent="0.2">
      <c r="A47" s="36">
        <v>1.3</v>
      </c>
      <c r="B47" s="20">
        <v>3</v>
      </c>
      <c r="C47" s="16">
        <v>15</v>
      </c>
      <c r="E47" s="18"/>
      <c r="F47" s="20"/>
      <c r="G47" s="16"/>
    </row>
    <row r="48" spans="1:7" x14ac:dyDescent="0.2">
      <c r="A48" s="36">
        <v>1.4</v>
      </c>
      <c r="B48" s="20">
        <v>4</v>
      </c>
      <c r="C48" s="16">
        <v>20</v>
      </c>
      <c r="E48" s="18"/>
      <c r="F48" s="20"/>
      <c r="G48" s="16"/>
    </row>
    <row r="49" spans="1:7" x14ac:dyDescent="0.2">
      <c r="A49" s="36">
        <v>1.5</v>
      </c>
      <c r="B49" s="20">
        <v>5</v>
      </c>
      <c r="C49" s="16">
        <v>25</v>
      </c>
      <c r="E49" s="18"/>
      <c r="F49" s="20"/>
      <c r="G49" s="16"/>
    </row>
    <row r="50" spans="1:7" x14ac:dyDescent="0.2">
      <c r="A50" s="36">
        <v>1.6</v>
      </c>
      <c r="B50" s="20">
        <v>6</v>
      </c>
      <c r="C50" s="16">
        <v>30</v>
      </c>
      <c r="E50" s="18"/>
      <c r="F50" s="20"/>
      <c r="G50" s="16"/>
    </row>
    <row r="51" spans="1:7" x14ac:dyDescent="0.2">
      <c r="A51" s="36">
        <v>1.7</v>
      </c>
      <c r="B51" s="20">
        <v>7</v>
      </c>
      <c r="C51" s="16">
        <v>35</v>
      </c>
      <c r="E51" s="18"/>
      <c r="F51" s="20"/>
      <c r="G51" s="16"/>
    </row>
    <row r="52" spans="1:7" x14ac:dyDescent="0.2">
      <c r="A52" s="36">
        <v>1.8</v>
      </c>
      <c r="B52" s="20">
        <v>8</v>
      </c>
      <c r="C52" s="16">
        <v>40</v>
      </c>
      <c r="E52" s="18"/>
      <c r="F52" s="20"/>
      <c r="G52" s="16"/>
    </row>
    <row r="53" spans="1:7" x14ac:dyDescent="0.2">
      <c r="A53" s="36">
        <v>1.9</v>
      </c>
      <c r="B53" s="20">
        <v>9</v>
      </c>
      <c r="C53" s="16">
        <v>45</v>
      </c>
      <c r="E53" s="18"/>
      <c r="F53" s="20"/>
      <c r="G53" s="16"/>
    </row>
    <row r="54" spans="1:7" x14ac:dyDescent="0.2">
      <c r="A54" s="36">
        <v>2</v>
      </c>
      <c r="B54" s="20">
        <v>10</v>
      </c>
      <c r="C54" s="16">
        <v>50</v>
      </c>
      <c r="E54" s="18"/>
      <c r="F54" s="20"/>
      <c r="G54" s="16"/>
    </row>
    <row r="55" spans="1:7" x14ac:dyDescent="0.2">
      <c r="A55" s="14"/>
      <c r="B55" s="19"/>
      <c r="C55" s="13"/>
      <c r="E55" s="18"/>
      <c r="F55" s="20"/>
      <c r="G55" s="16"/>
    </row>
    <row r="56" spans="1:7" x14ac:dyDescent="0.2">
      <c r="A56" s="14"/>
      <c r="B56" s="19"/>
      <c r="C56" s="13"/>
      <c r="E56" s="18"/>
      <c r="F56" s="20"/>
      <c r="G56" s="16"/>
    </row>
    <row r="57" spans="1:7" x14ac:dyDescent="0.2">
      <c r="A57" s="14"/>
      <c r="B57" s="19"/>
      <c r="C57" s="13"/>
      <c r="E57" s="18"/>
      <c r="F57" s="20"/>
      <c r="G57" s="16"/>
    </row>
    <row r="58" spans="1:7" x14ac:dyDescent="0.2">
      <c r="A58" s="11"/>
      <c r="B58" s="3"/>
      <c r="C58" s="4"/>
    </row>
    <row r="59" spans="1:7" x14ac:dyDescent="0.2">
      <c r="A59" s="21" t="s">
        <v>11</v>
      </c>
      <c r="B59" s="3"/>
      <c r="C59" s="4"/>
    </row>
    <row r="60" spans="1:7" x14ac:dyDescent="0.2">
      <c r="A60" s="22">
        <v>0</v>
      </c>
      <c r="B60" s="22">
        <v>0</v>
      </c>
      <c r="C60" s="4"/>
    </row>
    <row r="61" spans="1:7" x14ac:dyDescent="0.2">
      <c r="A61" s="22">
        <v>0.2</v>
      </c>
      <c r="B61" s="11">
        <v>1.2</v>
      </c>
    </row>
    <row r="62" spans="1:7" x14ac:dyDescent="0.2">
      <c r="A62" s="22">
        <v>0.3</v>
      </c>
      <c r="B62" s="22">
        <v>1.3</v>
      </c>
    </row>
    <row r="63" spans="1:7" x14ac:dyDescent="0.2">
      <c r="A63" s="22">
        <v>0.4</v>
      </c>
      <c r="B63" s="11">
        <v>1.4</v>
      </c>
    </row>
    <row r="64" spans="1:7" x14ac:dyDescent="0.2">
      <c r="A64" s="22">
        <v>0.5</v>
      </c>
      <c r="B64" s="22">
        <v>1.5</v>
      </c>
    </row>
    <row r="65" spans="1:2" x14ac:dyDescent="0.2">
      <c r="A65" s="22">
        <v>0.6</v>
      </c>
      <c r="B65" s="11">
        <v>1.6</v>
      </c>
    </row>
    <row r="66" spans="1:2" x14ac:dyDescent="0.2">
      <c r="A66" s="22">
        <v>0.7</v>
      </c>
      <c r="B66" s="22">
        <v>1.7</v>
      </c>
    </row>
    <row r="67" spans="1:2" x14ac:dyDescent="0.2">
      <c r="A67" s="22">
        <v>0.8</v>
      </c>
      <c r="B67" s="11">
        <v>1.8</v>
      </c>
    </row>
    <row r="68" spans="1:2" x14ac:dyDescent="0.2">
      <c r="A68" s="22">
        <v>0.9</v>
      </c>
      <c r="B68" s="22">
        <v>1.9</v>
      </c>
    </row>
    <row r="69" spans="1:2" x14ac:dyDescent="0.2">
      <c r="A69" s="22">
        <v>1</v>
      </c>
      <c r="B69" s="11">
        <v>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Tarifrechner_S1</vt:lpstr>
      <vt:lpstr>Tarifrechner_S2</vt:lpstr>
      <vt:lpstr>Tarife</vt:lpstr>
      <vt:lpstr>Tarifrechner_S2!Druckbereich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Tiricola Tara</dc:creator>
  <cp:lastModifiedBy>Muggli Daniela</cp:lastModifiedBy>
  <cp:lastPrinted>2025-12-23T07:34:29Z</cp:lastPrinted>
  <dcterms:created xsi:type="dcterms:W3CDTF">2014-05-13T14:37:29Z</dcterms:created>
  <dcterms:modified xsi:type="dcterms:W3CDTF">2026-01-07T08:59:15Z</dcterms:modified>
</cp:coreProperties>
</file>