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Familie Jugend Integration\Gemeindebeiträge Allgemein\Neues GB Reglement ab 01.03.2026\"/>
    </mc:Choice>
  </mc:AlternateContent>
  <xr:revisionPtr revIDLastSave="0" documentId="8_{0697811A-798E-4121-B57D-DA4B0BAEBE9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rifrechner_S1" sheetId="1" r:id="rId1"/>
    <sheet name="Tarifrechner_S2" sheetId="3" r:id="rId2"/>
    <sheet name="Tarife" sheetId="2" state="hidden" r:id="rId3"/>
  </sheets>
  <externalReferences>
    <externalReference r:id="rId4"/>
    <externalReference r:id="rId5"/>
  </externalReferences>
  <definedNames>
    <definedName name="_xlnm._FilterDatabase" localSheetId="2" hidden="1">Tarife!$A$7:$C$30</definedName>
    <definedName name="_xlnm.Print_Area" localSheetId="1">Tarifrechner_S2!$A$1:$D$70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A5" i="3"/>
  <c r="E37" i="1"/>
  <c r="C38" i="1" s="1"/>
  <c r="C25" i="1"/>
  <c r="C26" i="1" s="1"/>
  <c r="A26" i="1"/>
  <c r="A25" i="1"/>
  <c r="C47" i="3" l="1"/>
  <c r="C15" i="3"/>
  <c r="C28" i="1"/>
  <c r="E40" i="1" l="1"/>
  <c r="C34" i="1"/>
  <c r="C39" i="3" s="1"/>
  <c r="C47" i="1" l="1"/>
  <c r="C16" i="3" s="1"/>
  <c r="C17" i="3" s="1"/>
  <c r="C53" i="1"/>
  <c r="C50" i="1"/>
  <c r="C53" i="3" s="1"/>
  <c r="C48" i="3" l="1"/>
  <c r="C49" i="3" s="1"/>
  <c r="C33" i="3"/>
  <c r="E50" i="1"/>
  <c r="C40" i="3" s="1"/>
  <c r="C41" i="3" s="1"/>
  <c r="E47" i="1"/>
  <c r="C2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Muggli Daniela</author>
  </authors>
  <commentList>
    <comment ref="A15" authorId="0" shapeId="0" xr:uid="{69EF5FAF-77D5-40C7-8440-C9DEAA543163}">
      <text>
        <r>
          <rPr>
            <sz val="9"/>
            <color indexed="81"/>
            <rFont val="Segoe UI"/>
            <family val="2"/>
          </rPr>
          <t>Falls Sie mehr als 1 Arbeitgeber haben, können Sie die Löhne zusammenzählen</t>
        </r>
      </text>
    </comment>
    <comment ref="A17" authorId="0" shapeId="0" xr:uid="{653138E3-160F-4015-937D-A070ABE0A718}">
      <text>
        <r>
          <rPr>
            <b/>
            <sz val="9"/>
            <color indexed="81"/>
            <rFont val="Segoe UI"/>
            <family val="2"/>
          </rPr>
          <t>pro Jahr!
zu bezahlende</t>
        </r>
        <r>
          <rPr>
            <sz val="9"/>
            <color indexed="81"/>
            <rFont val="Segoe UI"/>
            <family val="2"/>
          </rPr>
          <t xml:space="preserve"> Alimente können mit einem Minus (-) eingetragen werden.</t>
        </r>
      </text>
    </comment>
    <comment ref="A21" authorId="0" shapeId="0" xr:uid="{B3B29238-D9C6-47D6-B530-1A3BE58D9FD5}">
      <text>
        <r>
          <rPr>
            <sz val="9"/>
            <color indexed="81"/>
            <rFont val="Segoe UI"/>
            <family val="2"/>
          </rPr>
          <t>seitens Arbeitgeber 
oder Dritten</t>
        </r>
      </text>
    </comment>
    <comment ref="A26" authorId="0" shapeId="0" xr:uid="{8DC92284-F48E-4E7C-A104-7BD57C69E1AE}">
      <text>
        <r>
          <rPr>
            <b/>
            <sz val="9"/>
            <color indexed="81"/>
            <rFont val="Segoe UI"/>
            <family val="2"/>
          </rPr>
          <t xml:space="preserve">Rechenbeispiel:
</t>
        </r>
        <r>
          <rPr>
            <sz val="9"/>
            <color indexed="81"/>
            <rFont val="Segoe UI"/>
            <family val="2"/>
          </rPr>
          <t xml:space="preserve">Vermögen:     Fr. 80'000
- Freibetrag    Fr. 50'000
=                      Fr. 30'000
davon 1/10 = Fr. 3'000, das an Ihr Einkommen angerechnet wird.  
Haben Sie </t>
        </r>
        <r>
          <rPr>
            <b/>
            <sz val="9"/>
            <color indexed="81"/>
            <rFont val="Segoe UI"/>
            <family val="2"/>
          </rPr>
          <t>weniger als Fr. 50'000 Vermögen</t>
        </r>
        <r>
          <rPr>
            <sz val="9"/>
            <color indexed="81"/>
            <rFont val="Segoe UI"/>
            <family val="2"/>
          </rPr>
          <t>, wird nichts angerechnet.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ttiricola</author>
    <author>Tiricola Tara</author>
  </authors>
  <commentList>
    <comment ref="A13" authorId="0" shapeId="0" xr:uid="{55016601-427B-412D-9792-C106AA62D8DB}">
      <text>
        <r>
          <rPr>
            <b/>
            <sz val="9"/>
            <color indexed="81"/>
            <rFont val="Segoe UI"/>
            <family val="2"/>
          </rPr>
          <t>Bei mehreren Kindern mit einem unterschiedlichen Betreuungspensum ist der Teil 4 pro Kind auszufüllen</t>
        </r>
      </text>
    </comment>
    <comment ref="C24" authorId="1" shapeId="0" xr:uid="{CF1010FF-133C-4927-836A-A1198A48A2EA}">
      <text>
        <r>
          <rPr>
            <b/>
            <sz val="9"/>
            <color indexed="81"/>
            <rFont val="Segoe UI"/>
            <family val="2"/>
          </rPr>
          <t>variiert monatlich, abhängig von effektiver Abrechnung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37" authorId="0" shapeId="0" xr:uid="{DBF37104-522F-4743-B2C4-F957FBDC6338}">
      <text>
        <r>
          <rPr>
            <b/>
            <sz val="9"/>
            <color indexed="81"/>
            <rFont val="Segoe UI"/>
            <family val="2"/>
          </rPr>
          <t>Bei mehreren Kindern mit einem unterschiedlichen Betreuungspensum ist der Teil 4 pro Kind auszufüllen</t>
        </r>
      </text>
    </comment>
    <comment ref="A45" authorId="0" shapeId="0" xr:uid="{8D535D1B-0B28-4DB4-BE24-6C6E248A460C}">
      <text>
        <r>
          <rPr>
            <b/>
            <sz val="9"/>
            <color indexed="81"/>
            <rFont val="Segoe UI"/>
            <family val="2"/>
          </rPr>
          <t>Bei mehreren Kindern mit einem unterschiedlichen Betreuungspensum ist der Teil 4 pro Kind auszufüllen</t>
        </r>
      </text>
    </comment>
  </commentList>
</comments>
</file>

<file path=xl/sharedStrings.xml><?xml version="1.0" encoding="utf-8"?>
<sst xmlns="http://schemas.openxmlformats.org/spreadsheetml/2006/main" count="101" uniqueCount="76">
  <si>
    <t>Gemeindebeitrag</t>
  </si>
  <si>
    <t>Tariftabelle</t>
  </si>
  <si>
    <t>Werte pro Kind pro Tag bzw. pro Stunde</t>
  </si>
  <si>
    <t>anrechenbares Einkommen</t>
  </si>
  <si>
    <t>pro Tag</t>
  </si>
  <si>
    <t>pro Stunde</t>
  </si>
  <si>
    <t>Arbeitspensum</t>
  </si>
  <si>
    <t>mit einem Elternteil</t>
  </si>
  <si>
    <t>mit 2 Elternteilen</t>
  </si>
  <si>
    <t>Anzahl Halbtage</t>
  </si>
  <si>
    <t>Anzahl Stunden</t>
  </si>
  <si>
    <t>Beschäftigung</t>
  </si>
  <si>
    <t xml:space="preserve">     Anzahl Kinder</t>
  </si>
  <si>
    <t xml:space="preserve">     Total der monatlichen Auszahlung</t>
  </si>
  <si>
    <t xml:space="preserve">     in Halbtagen pro Woche und Kind</t>
  </si>
  <si>
    <t xml:space="preserve">     in Stunden pro Woche und Kind</t>
  </si>
  <si>
    <t xml:space="preserve">     &gt;&gt; ergibt maximal beitragsberechtigtes Betreuungspensum</t>
  </si>
  <si>
    <t xml:space="preserve">     Gemeindebeitrag pro Kind und Monat</t>
  </si>
  <si>
    <t xml:space="preserve">     Total Kinderabzug</t>
  </si>
  <si>
    <t>Seite 1 von 2</t>
  </si>
  <si>
    <t>Seite 2 von 2</t>
  </si>
  <si>
    <t>KITA + Tagesfamilien</t>
  </si>
  <si>
    <t>Hort + Ferienbetreuung</t>
  </si>
  <si>
    <t>Mittagsbetreuung</t>
  </si>
  <si>
    <t>Elternteil A</t>
  </si>
  <si>
    <t>Elternteil B</t>
  </si>
  <si>
    <t>Vorname Name</t>
  </si>
  <si>
    <t>Einnahmen</t>
  </si>
  <si>
    <t xml:space="preserve">       Bonus</t>
  </si>
  <si>
    <t xml:space="preserve">       Stipendien</t>
  </si>
  <si>
    <t>Anzahl Kinder im selben Haushalt</t>
  </si>
  <si>
    <t>ergibt folgenden Gemeindebeitrag pro Kind:</t>
  </si>
  <si>
    <t xml:space="preserve">     &gt;&gt; für Kita und Tagesfamilien</t>
  </si>
  <si>
    <t xml:space="preserve">     &gt;&gt; für Hort und Ferienbetreuung</t>
  </si>
  <si>
    <t xml:space="preserve">     &gt;&gt; für Mittagsbetreuung</t>
  </si>
  <si>
    <t xml:space="preserve">     massgebendes Gesamteinkommen des Haushalts</t>
  </si>
  <si>
    <t xml:space="preserve"> Nur Angaben zu Personen im selben Haushalt erforderlich (neue Partner:innen erst nach 2 Jahren des Zusammenwohnens)</t>
  </si>
  <si>
    <t xml:space="preserve">&gt;&gt; Wechsel zum 2. Register "Beitragsrechner" </t>
  </si>
  <si>
    <t xml:space="preserve">     Gemeindebeitrag pro Stunde</t>
  </si>
  <si>
    <t>variabel*</t>
  </si>
  <si>
    <r>
      <t xml:space="preserve">     Anzahl </t>
    </r>
    <r>
      <rPr>
        <u/>
        <sz val="10"/>
        <color theme="1"/>
        <rFont val="Arial"/>
        <family val="2"/>
      </rPr>
      <t>Halbtage</t>
    </r>
    <r>
      <rPr>
        <sz val="10"/>
        <color theme="1"/>
        <rFont val="Arial"/>
        <family val="2"/>
      </rPr>
      <t xml:space="preserve"> pro Woche und Kind</t>
    </r>
  </si>
  <si>
    <r>
      <t xml:space="preserve">     Anzahl </t>
    </r>
    <r>
      <rPr>
        <u/>
        <sz val="10"/>
        <color theme="1"/>
        <rFont val="Arial"/>
        <family val="2"/>
      </rPr>
      <t>Stunden</t>
    </r>
    <r>
      <rPr>
        <sz val="10"/>
        <color theme="1"/>
        <rFont val="Arial"/>
        <family val="2"/>
      </rPr>
      <t xml:space="preserve"> pro Woche und Kind</t>
    </r>
  </si>
  <si>
    <t>Detaillierte Auskünfte erhalten Sie unter:</t>
  </si>
  <si>
    <t>Gemeindeverwaltung Embrach, Abteilung Gesellschaft, Bereich Familie, Jugend und Integration, Dorfstrasse 9, 8424 Embrach</t>
  </si>
  <si>
    <t xml:space="preserve">       Renten (IV, EL, etc)</t>
  </si>
  <si>
    <t xml:space="preserve">       Alimente </t>
  </si>
  <si>
    <t xml:space="preserve">       Beiträge Dritter an Kinderbetreuung </t>
  </si>
  <si>
    <t>Tarifrechner zur Ermittlung der Gemeindebeiträge</t>
  </si>
  <si>
    <r>
      <t xml:space="preserve">      </t>
    </r>
    <r>
      <rPr>
        <sz val="10"/>
        <color theme="1"/>
        <rFont val="Arial"/>
        <family val="2"/>
      </rPr>
      <t xml:space="preserve"> Summe aller Nettolöhne</t>
    </r>
  </si>
  <si>
    <t xml:space="preserve">       weitere Einnahmen: …..................</t>
  </si>
  <si>
    <t xml:space="preserve">       Taggelder Arbeitslosenkasse</t>
  </si>
  <si>
    <t>Mit diesem Formular können Sie den voraussichtlichen Gemeindebeitrag für eine gewünschte Betreuung berechnen. Beachten Sie, dass</t>
  </si>
  <si>
    <t>das Ergebnis der Onlineberechnung unverbindlich ist. Füllen Sie die zutreffenden Felder aus.</t>
  </si>
  <si>
    <t>Kita</t>
  </si>
  <si>
    <t>Hort</t>
  </si>
  <si>
    <t>Primarschule</t>
  </si>
  <si>
    <t>afi@embrach.ch</t>
  </si>
  <si>
    <t>Alle Dokumente finden Sie auf unserer Homepage / Suchfunktion: "Gemeindebeiträge Kinderbetreuung"</t>
  </si>
  <si>
    <r>
      <t>bewegliches Vermögen</t>
    </r>
    <r>
      <rPr>
        <sz val="8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(Zinsausweise per 31.12.)</t>
    </r>
  </si>
  <si>
    <t xml:space="preserve"> Folgen Sie den blauen Feldern  /  Beachten Sie die Kommentare in den rot hervorgehobenen Dreiecken</t>
  </si>
  <si>
    <t xml:space="preserve">     Gemeindebeitrag pro Tag</t>
  </si>
  <si>
    <t xml:space="preserve">    massgebendes Gesamteinkommen</t>
  </si>
  <si>
    <t>Die Auszahlung erfolgt 
automatisch monatlich.</t>
  </si>
  <si>
    <t>Beitragsberechnung</t>
  </si>
  <si>
    <t>Vorschule</t>
  </si>
  <si>
    <t>Auszahlung</t>
  </si>
  <si>
    <t>Tagesfamilien</t>
  </si>
  <si>
    <t>Vor- und Primarschule</t>
  </si>
  <si>
    <t>Die Auszahlung erfolgt erst 
nach Einreichung der Rechnung.</t>
  </si>
  <si>
    <t xml:space="preserve">     *wird anhand der Abrechnungen der Tagesmutter monatlich neu berechnet</t>
  </si>
  <si>
    <t>Mittagstisch der Primarschule</t>
  </si>
  <si>
    <t xml:space="preserve">     Gemeindebeitrag pro Mittag und Kind</t>
  </si>
  <si>
    <t>Hort  -  Mittagstisch</t>
  </si>
  <si>
    <r>
      <t xml:space="preserve">     Anzahl </t>
    </r>
    <r>
      <rPr>
        <u/>
        <sz val="10"/>
        <color theme="1"/>
        <rFont val="Arial"/>
        <family val="2"/>
      </rPr>
      <t>angemeldete Mittage</t>
    </r>
    <r>
      <rPr>
        <sz val="10"/>
        <color theme="1"/>
        <rFont val="Arial"/>
        <family val="2"/>
      </rPr>
      <t xml:space="preserve"> pro Woche</t>
    </r>
  </si>
  <si>
    <t>Hort  -  Ferienbetreuung</t>
  </si>
  <si>
    <t xml:space="preserve">Die Auszahlung erfolgt erst 
nach Einreichung der Rechnung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</si>
</sst>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_ * #,##0_ ;_ * \-#,##0_ ;_ * &quot;-&quot;??_ ;_ @_ "/>
    <numFmt numFmtId="166" formatCode="_ * #,##0_ ;_ * \-#,##0_ ;_ * &quot;-&quot;?_ ;_ @_ 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u/>
      <sz val="8"/>
      <color theme="1"/>
      <name val="Arial"/>
      <family val="2"/>
    </font>
    <font>
      <b/>
      <sz val="9"/>
      <color rgb="FFFF0000"/>
      <name val="Arial"/>
      <family val="2"/>
    </font>
    <font>
      <u/>
      <sz val="8"/>
      <color theme="10"/>
      <name val="Arial"/>
      <family val="2"/>
    </font>
    <font>
      <sz val="9"/>
      <color theme="9" tint="-0.249977111117893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DFA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0EBF8"/>
        <bgColor indexed="64"/>
      </patternFill>
    </fill>
    <fill>
      <patternFill patternType="solid">
        <fgColor rgb="FFF2F6EA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4" fontId="1" fillId="0" borderId="0" xfId="1" applyNumberFormat="1" applyFont="1" applyAlignment="1">
      <alignment horizontal="center" vertical="center"/>
    </xf>
    <xf numFmtId="2" fontId="0" fillId="0" borderId="0" xfId="0" applyNumberFormat="1"/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4" fontId="2" fillId="0" borderId="0" xfId="1" applyNumberFormat="1" applyFont="1" applyAlignment="1">
      <alignment horizontal="left" vertical="center"/>
    </xf>
    <xf numFmtId="9" fontId="1" fillId="0" borderId="0" xfId="2" applyFont="1" applyAlignment="1">
      <alignment horizontal="center" vertical="center"/>
    </xf>
    <xf numFmtId="4" fontId="0" fillId="2" borderId="0" xfId="1" applyNumberFormat="1" applyFont="1" applyFill="1" applyAlignment="1">
      <alignment horizontal="center" vertical="center"/>
    </xf>
    <xf numFmtId="0" fontId="0" fillId="2" borderId="0" xfId="0" applyFill="1"/>
    <xf numFmtId="9" fontId="1" fillId="2" borderId="0" xfId="2" applyFont="1" applyFill="1" applyAlignment="1">
      <alignment horizontal="center" vertical="center"/>
    </xf>
    <xf numFmtId="2" fontId="0" fillId="3" borderId="0" xfId="0" applyNumberFormat="1" applyFill="1"/>
    <xf numFmtId="0" fontId="0" fillId="3" borderId="0" xfId="0" applyFill="1"/>
    <xf numFmtId="4" fontId="0" fillId="3" borderId="0" xfId="1" applyNumberFormat="1" applyFont="1" applyFill="1" applyAlignment="1">
      <alignment horizontal="center" vertical="center"/>
    </xf>
    <xf numFmtId="9" fontId="0" fillId="3" borderId="0" xfId="2" applyFont="1" applyFill="1"/>
    <xf numFmtId="3" fontId="1" fillId="2" borderId="0" xfId="1" applyNumberFormat="1" applyFont="1" applyFill="1" applyAlignment="1">
      <alignment horizontal="center" vertical="center"/>
    </xf>
    <xf numFmtId="3" fontId="1" fillId="3" borderId="0" xfId="1" applyNumberFormat="1" applyFont="1" applyFill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0" applyNumberFormat="1" applyAlignment="1">
      <alignment horizontal="center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164" fontId="0" fillId="4" borderId="0" xfId="0" applyNumberFormat="1" applyFill="1" applyProtection="1">
      <protection hidden="1"/>
    </xf>
    <xf numFmtId="164" fontId="0" fillId="0" borderId="0" xfId="0" applyNumberFormat="1" applyProtection="1">
      <protection hidden="1"/>
    </xf>
    <xf numFmtId="43" fontId="1" fillId="0" borderId="0" xfId="1" applyFont="1"/>
    <xf numFmtId="0" fontId="3" fillId="5" borderId="0" xfId="0" applyFont="1" applyFill="1"/>
    <xf numFmtId="0" fontId="0" fillId="5" borderId="0" xfId="0" applyFill="1"/>
    <xf numFmtId="0" fontId="0" fillId="6" borderId="0" xfId="0" applyFill="1" applyProtection="1">
      <protection locked="0"/>
    </xf>
    <xf numFmtId="165" fontId="0" fillId="6" borderId="0" xfId="1" applyNumberFormat="1" applyFont="1" applyFill="1" applyProtection="1">
      <protection locked="0"/>
    </xf>
    <xf numFmtId="9" fontId="0" fillId="6" borderId="0" xfId="2" applyFont="1" applyFill="1" applyProtection="1">
      <protection locked="0"/>
    </xf>
    <xf numFmtId="0" fontId="4" fillId="0" borderId="0" xfId="0" applyFont="1"/>
    <xf numFmtId="9" fontId="0" fillId="3" borderId="0" xfId="2" applyFont="1" applyFill="1" applyAlignment="1">
      <alignment horizontal="center" vertical="center"/>
    </xf>
    <xf numFmtId="0" fontId="2" fillId="7" borderId="0" xfId="0" applyFont="1" applyFill="1" applyProtection="1">
      <protection hidden="1"/>
    </xf>
    <xf numFmtId="0" fontId="0" fillId="7" borderId="0" xfId="0" applyFill="1" applyProtection="1">
      <protection hidden="1"/>
    </xf>
    <xf numFmtId="165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164" fontId="0" fillId="4" borderId="0" xfId="0" applyNumberFormat="1" applyFill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165" fontId="2" fillId="7" borderId="0" xfId="0" applyNumberFormat="1" applyFont="1" applyFill="1" applyProtection="1">
      <protection hidden="1"/>
    </xf>
    <xf numFmtId="0" fontId="0" fillId="0" borderId="0" xfId="0" quotePrefix="1" applyProtection="1">
      <protection hidden="1"/>
    </xf>
    <xf numFmtId="0" fontId="16" fillId="0" borderId="0" xfId="0" applyFont="1" applyProtection="1">
      <protection hidden="1"/>
    </xf>
    <xf numFmtId="43" fontId="1" fillId="8" borderId="0" xfId="1" applyFont="1" applyFill="1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8" xfId="0" applyBorder="1" applyProtection="1">
      <protection hidden="1"/>
    </xf>
    <xf numFmtId="0" fontId="2" fillId="8" borderId="5" xfId="0" applyFont="1" applyFill="1" applyBorder="1" applyAlignment="1" applyProtection="1">
      <alignment vertical="center"/>
      <protection hidden="1"/>
    </xf>
    <xf numFmtId="0" fontId="2" fillId="8" borderId="6" xfId="0" applyFont="1" applyFill="1" applyBorder="1" applyAlignment="1" applyProtection="1">
      <alignment vertical="center"/>
      <protection hidden="1"/>
    </xf>
    <xf numFmtId="0" fontId="2" fillId="8" borderId="7" xfId="0" applyFont="1" applyFill="1" applyBorder="1" applyAlignment="1" applyProtection="1">
      <alignment vertical="center"/>
      <protection hidden="1"/>
    </xf>
    <xf numFmtId="0" fontId="0" fillId="8" borderId="4" xfId="0" applyFill="1" applyBorder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Alignment="1" applyProtection="1">
      <alignment horizontal="right"/>
      <protection hidden="1"/>
    </xf>
    <xf numFmtId="0" fontId="0" fillId="8" borderId="8" xfId="0" applyFill="1" applyBorder="1" applyAlignment="1" applyProtection="1">
      <alignment horizontal="right"/>
      <protection hidden="1"/>
    </xf>
    <xf numFmtId="43" fontId="1" fillId="8" borderId="8" xfId="1" applyFont="1" applyFill="1" applyBorder="1" applyAlignment="1" applyProtection="1">
      <protection hidden="1"/>
    </xf>
    <xf numFmtId="0" fontId="0" fillId="8" borderId="9" xfId="0" applyFill="1" applyBorder="1" applyProtection="1">
      <protection hidden="1"/>
    </xf>
    <xf numFmtId="0" fontId="0" fillId="8" borderId="3" xfId="0" applyFill="1" applyBorder="1" applyProtection="1">
      <protection hidden="1"/>
    </xf>
    <xf numFmtId="43" fontId="1" fillId="8" borderId="3" xfId="1" applyFont="1" applyFill="1" applyBorder="1" applyAlignment="1" applyProtection="1">
      <protection hidden="1"/>
    </xf>
    <xf numFmtId="43" fontId="1" fillId="8" borderId="10" xfId="1" applyFont="1" applyFill="1" applyBorder="1" applyAlignment="1" applyProtection="1">
      <protection hidden="1"/>
    </xf>
    <xf numFmtId="0" fontId="4" fillId="0" borderId="2" xfId="0" applyFont="1" applyBorder="1" applyProtection="1">
      <protection hidden="1"/>
    </xf>
    <xf numFmtId="0" fontId="9" fillId="0" borderId="2" xfId="0" applyFont="1" applyBorder="1" applyProtection="1">
      <protection hidden="1"/>
    </xf>
    <xf numFmtId="164" fontId="18" fillId="0" borderId="0" xfId="0" applyNumberFormat="1" applyFont="1" applyAlignment="1" applyProtection="1">
      <alignment horizontal="right" vertical="center" wrapText="1"/>
      <protection hidden="1"/>
    </xf>
    <xf numFmtId="0" fontId="0" fillId="0" borderId="0" xfId="0" applyProtection="1">
      <protection locked="0" hidden="1"/>
    </xf>
    <xf numFmtId="0" fontId="0" fillId="0" borderId="2" xfId="0" applyBorder="1"/>
    <xf numFmtId="0" fontId="18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15" fillId="0" borderId="0" xfId="0" applyFont="1"/>
    <xf numFmtId="0" fontId="9" fillId="0" borderId="0" xfId="0" applyFont="1"/>
    <xf numFmtId="0" fontId="12" fillId="0" borderId="0" xfId="0" applyFont="1"/>
    <xf numFmtId="0" fontId="10" fillId="0" borderId="2" xfId="0" applyFont="1" applyBorder="1" applyProtection="1">
      <protection hidden="1"/>
    </xf>
    <xf numFmtId="0" fontId="14" fillId="9" borderId="0" xfId="0" applyFont="1" applyFill="1" applyProtection="1">
      <protection hidden="1"/>
    </xf>
    <xf numFmtId="0" fontId="4" fillId="10" borderId="11" xfId="0" applyFont="1" applyFill="1" applyBorder="1" applyAlignment="1" applyProtection="1">
      <alignment vertical="center"/>
      <protection hidden="1"/>
    </xf>
    <xf numFmtId="0" fontId="2" fillId="10" borderId="12" xfId="0" applyFont="1" applyFill="1" applyBorder="1" applyAlignment="1" applyProtection="1">
      <alignment vertical="center"/>
      <protection hidden="1"/>
    </xf>
    <xf numFmtId="0" fontId="2" fillId="10" borderId="12" xfId="0" applyFont="1" applyFill="1" applyBorder="1" applyAlignment="1">
      <alignment vertical="center"/>
    </xf>
    <xf numFmtId="0" fontId="2" fillId="10" borderId="1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9" borderId="0" xfId="0" applyFill="1" applyProtection="1">
      <protection locked="0"/>
    </xf>
    <xf numFmtId="43" fontId="0" fillId="9" borderId="0" xfId="0" applyNumberFormat="1" applyFill="1" applyProtection="1">
      <protection locked="0"/>
    </xf>
    <xf numFmtId="0" fontId="2" fillId="10" borderId="0" xfId="0" applyFont="1" applyFill="1"/>
    <xf numFmtId="0" fontId="0" fillId="10" borderId="0" xfId="0" applyFill="1"/>
    <xf numFmtId="164" fontId="18" fillId="0" borderId="0" xfId="0" applyNumberFormat="1" applyFont="1" applyAlignment="1" applyProtection="1">
      <alignment vertical="center" wrapText="1"/>
      <protection hidden="1"/>
    </xf>
    <xf numFmtId="0" fontId="2" fillId="10" borderId="0" xfId="0" applyFont="1" applyFill="1" applyProtection="1">
      <protection hidden="1"/>
    </xf>
    <xf numFmtId="164" fontId="18" fillId="0" borderId="0" xfId="0" applyNumberFormat="1" applyFont="1" applyAlignment="1" applyProtection="1">
      <alignment horizontal="center" vertical="center" wrapText="1"/>
      <protection hidden="1"/>
    </xf>
    <xf numFmtId="0" fontId="18" fillId="0" borderId="0" xfId="0" applyFont="1" applyAlignment="1">
      <alignment horizontal="center" vertical="center" wrapText="1"/>
    </xf>
    <xf numFmtId="0" fontId="0" fillId="10" borderId="0" xfId="0" applyFill="1" applyProtection="1">
      <protection hidden="1"/>
    </xf>
    <xf numFmtId="0" fontId="17" fillId="0" borderId="0" xfId="3" applyFont="1"/>
    <xf numFmtId="1" fontId="0" fillId="9" borderId="0" xfId="0" applyNumberFormat="1" applyFill="1" applyProtection="1">
      <protection locked="0"/>
    </xf>
    <xf numFmtId="0" fontId="21" fillId="0" borderId="0" xfId="0" applyFont="1"/>
    <xf numFmtId="164" fontId="20" fillId="0" borderId="0" xfId="0" applyNumberFormat="1" applyFont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165" fontId="0" fillId="6" borderId="0" xfId="1" applyNumberFormat="1" applyFont="1" applyFill="1" applyAlignment="1" applyProtection="1">
      <alignment horizontal="right"/>
      <protection locked="0"/>
    </xf>
    <xf numFmtId="165" fontId="0" fillId="4" borderId="0" xfId="1" applyNumberFormat="1" applyFont="1" applyFill="1" applyAlignment="1" applyProtection="1">
      <alignment horizontal="right"/>
    </xf>
    <xf numFmtId="165" fontId="0" fillId="4" borderId="0" xfId="1" applyNumberFormat="1" applyFont="1" applyFill="1" applyAlignment="1" applyProtection="1">
      <alignment horizontal="center"/>
    </xf>
    <xf numFmtId="0" fontId="11" fillId="0" borderId="0" xfId="0" applyFont="1" applyAlignment="1" applyProtection="1">
      <alignment horizontal="right" wrapText="1"/>
      <protection hidden="1"/>
    </xf>
    <xf numFmtId="166" fontId="1" fillId="7" borderId="0" xfId="1" applyNumberFormat="1" applyFont="1" applyFill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/>
      <protection hidden="1"/>
    </xf>
    <xf numFmtId="165" fontId="0" fillId="6" borderId="0" xfId="1" applyNumberFormat="1" applyFont="1" applyFill="1" applyAlignment="1" applyProtection="1">
      <alignment horizontal="center"/>
      <protection locked="0"/>
    </xf>
    <xf numFmtId="165" fontId="0" fillId="4" borderId="0" xfId="0" applyNumberFormat="1" applyFill="1" applyAlignment="1" applyProtection="1">
      <alignment horizontal="center"/>
      <protection hidden="1"/>
    </xf>
  </cellXfs>
  <cellStyles count="5">
    <cellStyle name="Komma" xfId="1" builtinId="3"/>
    <cellStyle name="Komma 2" xfId="4" xr:uid="{00000000-0005-0000-0000-000001000000}"/>
    <cellStyle name="Link" xfId="3" builtinId="8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EAEAEA"/>
      <color rgb="FFFFCC66"/>
      <color rgb="FFDDDDDD"/>
      <color rgb="FFFFFF99"/>
      <color rgb="FFFFDFAF"/>
      <color rgb="FFBBE4F7"/>
      <color rgb="FFC9C9FF"/>
      <color rgb="FFFFD9EC"/>
      <color rgb="FFFFE1FF"/>
      <color rgb="FFFDD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1022988</xdr:colOff>
      <xdr:row>0</xdr:row>
      <xdr:rowOff>26505</xdr:rowOff>
    </xdr:from>
    <xdr:to>
      <xdr:col>4</xdr:col>
      <xdr:colOff>1188515</xdr:colOff>
      <xdr:row>2</xdr:row>
      <xdr:rowOff>2578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6DA6DF-0DFA-4748-BE2B-F3D47F10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9063" y="26505"/>
          <a:ext cx="1870502" cy="29992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absolute">
    <xdr:from>
      <xdr:col>3</xdr:col>
      <xdr:colOff>123825</xdr:colOff>
      <xdr:row>1</xdr:row>
      <xdr:rowOff>139849</xdr:rowOff>
    </xdr:from>
    <xdr:to>
      <xdr:col>4</xdr:col>
      <xdr:colOff>1304924</xdr:colOff>
      <xdr:row>3</xdr:row>
      <xdr:rowOff>120685</xdr:rowOff>
    </xdr:to>
    <xdr:sp macro="" textlink="">
      <xdr:nvSpPr>
        <xdr:cNvPr id="3" name="Textfeld 7">
          <a:extLst>
            <a:ext uri="{FF2B5EF4-FFF2-40B4-BE49-F238E27FC236}">
              <a16:creationId xmlns:a16="http://schemas.microsoft.com/office/drawing/2014/main" id="{80F988E6-BC19-4A06-8A52-75A495087684}"/>
            </a:ext>
          </a:extLst>
        </xdr:cNvPr>
        <xdr:cNvSpPr txBox="1"/>
      </xdr:nvSpPr>
      <xdr:spPr>
        <a:xfrm>
          <a:off x="4391025" y="301774"/>
          <a:ext cx="1504949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de-CH" sz="1600" b="1">
              <a:solidFill>
                <a:schemeClr val="bg1">
                  <a:lumMod val="65000"/>
                </a:schemeClr>
              </a:solidFill>
            </a:rPr>
            <a:t>GESELLSCHAFT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muggli\Desktop\Einkommensber_Tarifrechner_Jahres&#252;berpr.xlsx" TargetMode="External"/><Relationship Id="rId1" Type="http://schemas.openxmlformats.org/officeDocument/2006/relationships/externalLinkPath" Target="file:///C:\Users\dmuggli\Desktop\Einkommensber_Tarifrechner_Jahres&#252;berpr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20;berarbeitung%202026/Berechnungen/00%20Tarifrechner_Einkommensber_Jahres&#252;berpr.xlsx" TargetMode="External"/><Relationship Id="rId2" Type="http://schemas.openxmlformats.org/officeDocument/2006/relationships/externalLinkPath" Target="file:///\\emb-srv-data2\Daten\Familie%20Jugend%20Integration\Gemeindebeitr&#228;ge%20Allgemein\&#220;berarbeitung%202026\Berechnungen\00%20Tarifrechner_Einkommensber_Jahres&#252;berpr.xlsx" TargetMode="External"/><Relationship Id="rId1" Type="http://schemas.openxmlformats.org/officeDocument/2006/relationships/externalLinkPath" Target="/Familie%20Jugend%20Integration/Gemeindebeitr&#228;ge%20Allgemein/&#220;berarbeitung%202026/Berechnungen/00%20Tarifrechner_Einkommensber_Jahres&#252;ber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hresüberprüfung 2026"/>
      <sheetName val="Einkommensberechnung"/>
      <sheetName val="Tarifrechner_S1"/>
      <sheetName val="Tarifrechner_S2"/>
      <sheetName val="2. Einkommensberechnung"/>
      <sheetName val="2. Tarifrechner_S1"/>
      <sheetName val="2. Tarifrechner_S2"/>
      <sheetName val="3. Einkommensberechnung"/>
      <sheetName val="3. Tarifrechner_S1"/>
      <sheetName val="3. Tarifrechner_S2"/>
      <sheetName val="Tarife"/>
    </sheetNames>
    <sheetDataSet>
      <sheetData sheetId="0"/>
      <sheetData sheetId="1"/>
      <sheetData sheetId="2">
        <row r="7">
          <cell r="A7" t="str">
            <v>per xx.xx.xxxx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ahresüberprüfung 2025"/>
      <sheetName val="Jahresüberprüfung 2026"/>
      <sheetName val="Einkommensberechnung"/>
      <sheetName val="Tarifrechner_S1"/>
      <sheetName val="Tarifrechner_S2"/>
      <sheetName val="Tarife"/>
      <sheetName val="2. Einkommensberechnung"/>
      <sheetName val="2. Tarifrechner_S1"/>
      <sheetName val="2. Tarifrechner_S2"/>
      <sheetName val="3. Einkommensberechnung"/>
      <sheetName val="3. Tarifrechner_S1"/>
      <sheetName val="3. Tarifrechner_S2"/>
    </sheetNames>
    <sheetDataSet>
      <sheetData sheetId="0"/>
      <sheetData sheetId="1"/>
      <sheetData sheetId="2">
        <row r="19">
          <cell r="A19" t="str">
            <v xml:space="preserve">   -   Freibetrag Fr. 50'000.00  =</v>
          </cell>
        </row>
        <row r="20">
          <cell r="A20" t="str">
            <v>Anrechenbarer Teil (1/10) an Einnahmen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fi@embrach.ch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0.79998168889431442"/>
  </sheetPr>
  <dimension ref="A1:E58"/>
  <sheetViews>
    <sheetView showGridLines="0" tabSelected="1" zoomScaleNormal="100" zoomScalePageLayoutView="85" workbookViewId="0"/>
  </sheetViews>
  <sheetFormatPr baseColWidth="10" defaultColWidth="11.42578125" defaultRowHeight="12.75" x14ac:dyDescent="0.2"/>
  <cols>
    <col min="1" max="1" width="40.28515625" style="63" customWidth="1"/>
    <col min="2" max="2" width="3" style="63" customWidth="1"/>
    <col min="3" max="3" width="20.7109375" style="63" customWidth="1"/>
    <col min="4" max="4" width="4.85546875" style="63" customWidth="1"/>
    <col min="5" max="5" width="20.7109375" style="63" customWidth="1"/>
    <col min="6" max="16384" width="11.42578125" style="63"/>
  </cols>
  <sheetData>
    <row r="1" spans="1:5" x14ac:dyDescent="0.2">
      <c r="A1" s="7"/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ht="15.75" x14ac:dyDescent="0.25">
      <c r="A3" s="44"/>
      <c r="B3" s="8"/>
      <c r="C3" s="7"/>
      <c r="D3" s="7"/>
      <c r="E3" s="7"/>
    </row>
    <row r="4" spans="1:5" ht="15.75" x14ac:dyDescent="0.25">
      <c r="A4" s="8"/>
      <c r="B4" s="8"/>
      <c r="C4" s="7"/>
      <c r="D4" s="7"/>
      <c r="E4" s="7"/>
    </row>
    <row r="5" spans="1:5" ht="15.75" x14ac:dyDescent="0.25">
      <c r="A5" s="60"/>
      <c r="B5" s="60"/>
      <c r="C5" s="39"/>
      <c r="D5" s="39"/>
      <c r="E5" s="39"/>
    </row>
    <row r="6" spans="1:5" ht="20.25" x14ac:dyDescent="0.3">
      <c r="A6" s="41" t="s">
        <v>47</v>
      </c>
      <c r="B6" s="8"/>
      <c r="C6" s="7"/>
      <c r="D6" s="7"/>
      <c r="E6" s="7"/>
    </row>
    <row r="7" spans="1:5" x14ac:dyDescent="0.2">
      <c r="A7" s="24" t="s">
        <v>36</v>
      </c>
      <c r="B7" s="24"/>
      <c r="C7" s="7"/>
      <c r="D7" s="7"/>
      <c r="E7" s="7"/>
    </row>
    <row r="8" spans="1:5" x14ac:dyDescent="0.2">
      <c r="A8" s="70" t="s">
        <v>59</v>
      </c>
      <c r="B8" s="61"/>
      <c r="C8" s="39"/>
      <c r="D8" s="39"/>
      <c r="E8" s="39"/>
    </row>
    <row r="9" spans="1:5" ht="20.100000000000001" customHeight="1" x14ac:dyDescent="0.2">
      <c r="A9" s="24"/>
      <c r="B9" s="24"/>
      <c r="C9" s="7"/>
      <c r="D9" s="7"/>
      <c r="E9" s="7"/>
    </row>
    <row r="10" spans="1:5" x14ac:dyDescent="0.2">
      <c r="A10" s="7"/>
      <c r="B10" s="7"/>
      <c r="C10" s="9" t="s">
        <v>24</v>
      </c>
      <c r="D10" s="7"/>
      <c r="E10" s="9" t="s">
        <v>25</v>
      </c>
    </row>
    <row r="11" spans="1:5" ht="6" customHeight="1" x14ac:dyDescent="0.2">
      <c r="A11" s="7"/>
      <c r="B11" s="7"/>
      <c r="C11" s="9"/>
      <c r="D11" s="7"/>
      <c r="E11" s="9"/>
    </row>
    <row r="12" spans="1:5" x14ac:dyDescent="0.2">
      <c r="A12" s="9" t="s">
        <v>26</v>
      </c>
      <c r="B12" s="9"/>
      <c r="C12" s="30"/>
      <c r="D12" s="7"/>
      <c r="E12" s="30"/>
    </row>
    <row r="13" spans="1:5" ht="15" customHeight="1" x14ac:dyDescent="0.2">
      <c r="A13" s="7"/>
      <c r="B13" s="7"/>
      <c r="C13" s="7"/>
      <c r="D13" s="7"/>
      <c r="E13" s="7"/>
    </row>
    <row r="14" spans="1:5" ht="12" customHeight="1" x14ac:dyDescent="0.2">
      <c r="A14" s="9" t="s">
        <v>27</v>
      </c>
      <c r="B14" s="9"/>
      <c r="C14" s="7"/>
      <c r="D14" s="7"/>
      <c r="E14" s="7"/>
    </row>
    <row r="15" spans="1:5" x14ac:dyDescent="0.2">
      <c r="A15" s="9" t="s">
        <v>48</v>
      </c>
      <c r="B15" s="9"/>
      <c r="C15" s="31"/>
      <c r="D15" s="7"/>
      <c r="E15" s="31"/>
    </row>
    <row r="16" spans="1:5" x14ac:dyDescent="0.2">
      <c r="A16" s="7" t="s">
        <v>28</v>
      </c>
      <c r="B16" s="7"/>
      <c r="C16" s="31"/>
      <c r="D16" s="7"/>
      <c r="E16" s="31"/>
    </row>
    <row r="17" spans="1:5" x14ac:dyDescent="0.2">
      <c r="A17" s="7" t="s">
        <v>45</v>
      </c>
      <c r="B17" s="7"/>
      <c r="C17" s="31"/>
      <c r="D17" s="7"/>
      <c r="E17" s="31"/>
    </row>
    <row r="18" spans="1:5" x14ac:dyDescent="0.2">
      <c r="A18" s="7" t="s">
        <v>50</v>
      </c>
      <c r="B18" s="7"/>
      <c r="C18" s="31"/>
      <c r="D18" s="7"/>
      <c r="E18" s="31"/>
    </row>
    <row r="19" spans="1:5" x14ac:dyDescent="0.2">
      <c r="A19" s="7" t="s">
        <v>29</v>
      </c>
      <c r="B19" s="7"/>
      <c r="C19" s="31"/>
      <c r="D19" s="7"/>
      <c r="E19" s="31"/>
    </row>
    <row r="20" spans="1:5" x14ac:dyDescent="0.2">
      <c r="A20" s="7" t="s">
        <v>44</v>
      </c>
      <c r="B20" s="7"/>
      <c r="C20" s="31"/>
      <c r="D20" s="7"/>
      <c r="E20" s="31"/>
    </row>
    <row r="21" spans="1:5" x14ac:dyDescent="0.2">
      <c r="A21" s="7" t="s">
        <v>46</v>
      </c>
      <c r="B21" s="7"/>
      <c r="C21" s="31"/>
      <c r="D21" s="7"/>
      <c r="E21" s="31"/>
    </row>
    <row r="22" spans="1:5" x14ac:dyDescent="0.2">
      <c r="A22" s="7" t="s">
        <v>49</v>
      </c>
      <c r="B22" s="7"/>
      <c r="C22" s="31"/>
      <c r="D22" s="7"/>
      <c r="E22" s="31"/>
    </row>
    <row r="23" spans="1:5" ht="24.95" customHeight="1" x14ac:dyDescent="0.2">
      <c r="A23" s="7"/>
      <c r="B23" s="7"/>
      <c r="C23" s="7"/>
      <c r="D23" s="7"/>
      <c r="E23" s="7"/>
    </row>
    <row r="24" spans="1:5" x14ac:dyDescent="0.2">
      <c r="A24" s="9" t="s">
        <v>58</v>
      </c>
      <c r="B24" s="9"/>
      <c r="C24" s="91"/>
      <c r="D24" s="91"/>
      <c r="E24" s="91"/>
    </row>
    <row r="25" spans="1:5" x14ac:dyDescent="0.2">
      <c r="A25" s="43" t="str">
        <f>[2]Einkommensberechnung!A19</f>
        <v xml:space="preserve">   -   Freibetrag Fr. 50'000.00  =</v>
      </c>
      <c r="B25" s="9"/>
      <c r="C25" s="92">
        <f>MAX(0, (C24-50000))</f>
        <v>0</v>
      </c>
      <c r="D25" s="92"/>
      <c r="E25" s="92"/>
    </row>
    <row r="26" spans="1:5" x14ac:dyDescent="0.2">
      <c r="A26" s="43" t="str">
        <f>[2]Einkommensberechnung!A20</f>
        <v>Anrechenbarer Teil (1/10) an Einnahmen</v>
      </c>
      <c r="B26" s="9"/>
      <c r="C26" s="93">
        <f>MAX(0, (C25*10/100))</f>
        <v>0</v>
      </c>
      <c r="D26" s="93"/>
      <c r="E26" s="93"/>
    </row>
    <row r="27" spans="1:5" ht="7.5" customHeight="1" x14ac:dyDescent="0.2">
      <c r="A27" s="7"/>
      <c r="B27" s="7"/>
      <c r="C27" s="7"/>
      <c r="D27" s="7"/>
      <c r="E27" s="7"/>
    </row>
    <row r="28" spans="1:5" x14ac:dyDescent="0.2">
      <c r="A28" s="35" t="s">
        <v>61</v>
      </c>
      <c r="B28" s="35"/>
      <c r="C28" s="95">
        <f>SUM(C15:C22) + SUM(E15:E22) +
C26+E26</f>
        <v>0</v>
      </c>
      <c r="D28" s="95"/>
      <c r="E28" s="95"/>
    </row>
    <row r="29" spans="1:5" ht="24" customHeight="1" x14ac:dyDescent="0.2">
      <c r="A29" s="7"/>
      <c r="B29" s="7"/>
      <c r="C29" s="7"/>
      <c r="D29" s="7"/>
      <c r="E29" s="7"/>
    </row>
    <row r="30" spans="1:5" x14ac:dyDescent="0.2">
      <c r="A30" s="9" t="s">
        <v>6</v>
      </c>
      <c r="B30" s="9"/>
      <c r="C30" s="32"/>
      <c r="D30" s="7"/>
      <c r="E30" s="32"/>
    </row>
    <row r="31" spans="1:5" ht="7.5" customHeight="1" x14ac:dyDescent="0.2">
      <c r="A31" s="7"/>
      <c r="B31" s="7"/>
      <c r="C31" s="7"/>
      <c r="D31" s="7"/>
      <c r="E31" s="7"/>
    </row>
    <row r="32" spans="1:5" x14ac:dyDescent="0.2">
      <c r="A32" s="7" t="s">
        <v>16</v>
      </c>
      <c r="B32" s="7"/>
      <c r="C32" s="7"/>
      <c r="D32" s="7"/>
      <c r="E32" s="7"/>
    </row>
    <row r="33" spans="1:5" x14ac:dyDescent="0.2">
      <c r="A33" s="7" t="s">
        <v>14</v>
      </c>
      <c r="B33" s="7"/>
      <c r="C33" s="96">
        <f>VLOOKUP((C$30+E30),Tarife!A$35:C$54,2,FALSE)</f>
        <v>0</v>
      </c>
      <c r="D33" s="96"/>
      <c r="E33" s="96"/>
    </row>
    <row r="34" spans="1:5" x14ac:dyDescent="0.2">
      <c r="A34" s="7" t="s">
        <v>15</v>
      </c>
      <c r="B34" s="7"/>
      <c r="C34" s="96">
        <f>VLOOKUP(C$30,Tarife!A$35:C$44,3)</f>
        <v>0</v>
      </c>
      <c r="D34" s="96"/>
      <c r="E34" s="96"/>
    </row>
    <row r="35" spans="1:5" ht="24.95" customHeight="1" x14ac:dyDescent="0.2">
      <c r="A35" s="7"/>
      <c r="B35" s="7"/>
      <c r="C35" s="7"/>
      <c r="D35" s="7"/>
      <c r="E35" s="7"/>
    </row>
    <row r="36" spans="1:5" x14ac:dyDescent="0.2">
      <c r="A36" s="9" t="s">
        <v>30</v>
      </c>
      <c r="B36" s="7"/>
      <c r="C36" s="97"/>
      <c r="D36" s="97"/>
      <c r="E36" s="97"/>
    </row>
    <row r="37" spans="1:5" ht="7.5" customHeight="1" x14ac:dyDescent="0.2">
      <c r="A37" s="7"/>
      <c r="B37" s="7"/>
      <c r="C37" s="7"/>
      <c r="D37" s="7"/>
      <c r="E37" s="23">
        <f>C36*9000</f>
        <v>0</v>
      </c>
    </row>
    <row r="38" spans="1:5" x14ac:dyDescent="0.2">
      <c r="A38" s="7" t="s">
        <v>18</v>
      </c>
      <c r="B38" s="7"/>
      <c r="C38" s="98">
        <f>E37</f>
        <v>0</v>
      </c>
      <c r="D38" s="98"/>
      <c r="E38" s="98"/>
    </row>
    <row r="39" spans="1:5" ht="7.5" customHeight="1" x14ac:dyDescent="0.2">
      <c r="A39" s="7"/>
      <c r="B39" s="7"/>
      <c r="C39" s="7"/>
      <c r="D39" s="7"/>
      <c r="E39" s="7"/>
    </row>
    <row r="40" spans="1:5" x14ac:dyDescent="0.2">
      <c r="A40" s="35" t="s">
        <v>35</v>
      </c>
      <c r="B40" s="35"/>
      <c r="C40" s="36"/>
      <c r="D40" s="36"/>
      <c r="E40" s="42">
        <f>C28-C38</f>
        <v>0</v>
      </c>
    </row>
    <row r="41" spans="1:5" x14ac:dyDescent="0.2">
      <c r="A41" s="9"/>
      <c r="B41" s="9"/>
      <c r="C41" s="7"/>
      <c r="D41" s="7"/>
      <c r="E41" s="37"/>
    </row>
    <row r="42" spans="1:5" x14ac:dyDescent="0.2">
      <c r="A42" s="9"/>
      <c r="B42" s="9"/>
      <c r="C42" s="7"/>
      <c r="D42" s="7"/>
      <c r="E42" s="37"/>
    </row>
    <row r="43" spans="1:5" ht="24.95" customHeight="1" thickBot="1" x14ac:dyDescent="0.25">
      <c r="A43" s="38"/>
      <c r="B43" s="38"/>
      <c r="C43" s="38"/>
      <c r="D43" s="38"/>
      <c r="E43" s="38"/>
    </row>
    <row r="44" spans="1:5" ht="15" customHeight="1" thickBot="1" x14ac:dyDescent="0.25">
      <c r="A44" s="48" t="s">
        <v>31</v>
      </c>
      <c r="B44" s="49"/>
      <c r="C44" s="49"/>
      <c r="D44" s="49"/>
      <c r="E44" s="50"/>
    </row>
    <row r="45" spans="1:5" ht="7.5" customHeight="1" x14ac:dyDescent="0.2">
      <c r="A45" s="46"/>
      <c r="B45" s="7"/>
      <c r="C45" s="7"/>
      <c r="D45" s="7"/>
      <c r="E45" s="47"/>
    </row>
    <row r="46" spans="1:5" x14ac:dyDescent="0.2">
      <c r="A46" s="51" t="s">
        <v>32</v>
      </c>
      <c r="B46" s="52"/>
      <c r="C46" s="53" t="s">
        <v>4</v>
      </c>
      <c r="D46" s="52"/>
      <c r="E46" s="54" t="s">
        <v>5</v>
      </c>
    </row>
    <row r="47" spans="1:5" x14ac:dyDescent="0.2">
      <c r="A47" s="51"/>
      <c r="B47" s="52"/>
      <c r="C47" s="45">
        <f>VLOOKUP(E40,Tarife!A7:C30,3)</f>
        <v>0</v>
      </c>
      <c r="D47" s="52"/>
      <c r="E47" s="55">
        <f>C47/10</f>
        <v>0</v>
      </c>
    </row>
    <row r="48" spans="1:5" ht="7.5" customHeight="1" x14ac:dyDescent="0.2">
      <c r="A48" s="46"/>
      <c r="B48" s="7"/>
      <c r="C48" s="7"/>
      <c r="D48" s="7"/>
      <c r="E48" s="47"/>
    </row>
    <row r="49" spans="1:5" x14ac:dyDescent="0.2">
      <c r="A49" s="51" t="s">
        <v>33</v>
      </c>
      <c r="B49" s="52"/>
      <c r="C49" s="53" t="s">
        <v>4</v>
      </c>
      <c r="D49" s="52"/>
      <c r="E49" s="54" t="s">
        <v>5</v>
      </c>
    </row>
    <row r="50" spans="1:5" x14ac:dyDescent="0.2">
      <c r="A50" s="51"/>
      <c r="B50" s="52"/>
      <c r="C50" s="45">
        <f>VLOOKUP(E40,Tarife!E7:G30,3)</f>
        <v>0</v>
      </c>
      <c r="D50" s="52"/>
      <c r="E50" s="55">
        <f>C50/10</f>
        <v>0</v>
      </c>
    </row>
    <row r="51" spans="1:5" ht="7.5" customHeight="1" x14ac:dyDescent="0.2">
      <c r="A51" s="46"/>
      <c r="B51" s="7"/>
      <c r="C51" s="7"/>
      <c r="D51" s="7"/>
      <c r="E51" s="47"/>
    </row>
    <row r="52" spans="1:5" x14ac:dyDescent="0.2">
      <c r="A52" s="51" t="s">
        <v>34</v>
      </c>
      <c r="B52" s="52"/>
      <c r="C52" s="53" t="s">
        <v>4</v>
      </c>
      <c r="D52" s="52"/>
      <c r="E52" s="54"/>
    </row>
    <row r="53" spans="1:5" ht="13.5" thickBot="1" x14ac:dyDescent="0.25">
      <c r="A53" s="56"/>
      <c r="B53" s="57"/>
      <c r="C53" s="58">
        <f>VLOOKUP(E40,Tarife!I7:K30,3)</f>
        <v>0</v>
      </c>
      <c r="D53" s="57"/>
      <c r="E53" s="59"/>
    </row>
    <row r="54" spans="1:5" ht="24.95" customHeight="1" x14ac:dyDescent="0.2">
      <c r="A54" s="39"/>
      <c r="B54" s="39"/>
      <c r="C54" s="64"/>
      <c r="D54" s="64"/>
      <c r="E54" s="64"/>
    </row>
    <row r="55" spans="1:5" x14ac:dyDescent="0.2">
      <c r="A55" s="7"/>
      <c r="B55" s="7"/>
      <c r="C55"/>
      <c r="D55"/>
      <c r="E55"/>
    </row>
    <row r="56" spans="1:5" x14ac:dyDescent="0.2">
      <c r="A56" s="7"/>
      <c r="B56" s="7"/>
      <c r="C56"/>
      <c r="D56"/>
      <c r="E56"/>
    </row>
    <row r="57" spans="1:5" x14ac:dyDescent="0.2">
      <c r="A57" s="9" t="s">
        <v>37</v>
      </c>
      <c r="B57" s="9"/>
      <c r="C57" s="7"/>
      <c r="D57" s="7"/>
      <c r="E57" s="7"/>
    </row>
    <row r="58" spans="1:5" ht="26.25" customHeight="1" x14ac:dyDescent="0.2">
      <c r="A58" s="94" t="s">
        <v>19</v>
      </c>
      <c r="B58" s="94"/>
      <c r="C58" s="94"/>
      <c r="D58" s="94"/>
      <c r="E58" s="94"/>
    </row>
  </sheetData>
  <sheetProtection selectLockedCells="1"/>
  <mergeCells count="9">
    <mergeCell ref="C24:E24"/>
    <mergeCell ref="C25:E25"/>
    <mergeCell ref="C26:E26"/>
    <mergeCell ref="A58:E58"/>
    <mergeCell ref="C28:E28"/>
    <mergeCell ref="C33:E33"/>
    <mergeCell ref="C34:E34"/>
    <mergeCell ref="C36:E36"/>
    <mergeCell ref="C38:E38"/>
  </mergeCells>
  <pageMargins left="0.78740157480314965" right="0.39370078740157483" top="0.62992125984251968" bottom="0.19685039370078741" header="0.31496062992125984" footer="0.31496062992125984"/>
  <pageSetup paperSize="9" fitToWidth="0" fitToHeight="0" orientation="portrait" r:id="rId1"/>
  <headerFooter differentFirst="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Tarife!$A$60:$A$69</xm:f>
          </x14:formula1>
          <xm:sqref>C30 E30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tabColor theme="5" tint="0.79998168889431442"/>
    <pageSetUpPr fitToPage="1"/>
  </sheetPr>
  <dimension ref="A1:D66"/>
  <sheetViews>
    <sheetView showGridLines="0" zoomScaleNormal="100" zoomScalePageLayoutView="85" workbookViewId="0">
      <selection activeCell="A2" sqref="A2"/>
    </sheetView>
  </sheetViews>
  <sheetFormatPr baseColWidth="10" defaultRowHeight="12.75" x14ac:dyDescent="0.2"/>
  <cols>
    <col min="1" max="1" width="43.42578125" customWidth="1"/>
    <col min="2" max="2" width="3" customWidth="1"/>
    <col min="3" max="3" width="20.42578125" customWidth="1"/>
    <col min="4" max="4" width="27.28515625" customWidth="1"/>
    <col min="5" max="5" width="19.28515625" customWidth="1"/>
  </cols>
  <sheetData>
    <row r="1" spans="1:4" s="7" customFormat="1" x14ac:dyDescent="0.2"/>
    <row r="2" spans="1:4" s="7" customFormat="1" x14ac:dyDescent="0.2"/>
    <row r="3" spans="1:4" s="7" customFormat="1" ht="15.75" x14ac:dyDescent="0.25">
      <c r="A3" s="8"/>
      <c r="B3" s="8"/>
      <c r="C3" s="8"/>
    </row>
    <row r="4" spans="1:4" ht="20.25" x14ac:dyDescent="0.3">
      <c r="A4" s="41" t="s">
        <v>63</v>
      </c>
      <c r="B4" s="41"/>
    </row>
    <row r="5" spans="1:4" ht="20.25" x14ac:dyDescent="0.3">
      <c r="A5" s="71" t="str">
        <f>[1]Tarifrechner_S1!A7</f>
        <v>per xx.xx.xxxx</v>
      </c>
      <c r="B5" s="41"/>
    </row>
    <row r="6" spans="1:4" ht="6" customHeight="1" x14ac:dyDescent="0.3">
      <c r="A6" s="41"/>
      <c r="B6" s="41"/>
    </row>
    <row r="7" spans="1:4" ht="12.75" customHeight="1" x14ac:dyDescent="0.3">
      <c r="A7" s="24" t="s">
        <v>51</v>
      </c>
      <c r="B7" s="41"/>
    </row>
    <row r="8" spans="1:4" ht="12.75" customHeight="1" x14ac:dyDescent="0.3">
      <c r="A8" s="24" t="s">
        <v>52</v>
      </c>
      <c r="B8" s="41"/>
    </row>
    <row r="9" spans="1:4" ht="6.75" customHeight="1" x14ac:dyDescent="0.2">
      <c r="A9" s="24"/>
      <c r="B9" s="24"/>
    </row>
    <row r="10" spans="1:4" x14ac:dyDescent="0.2">
      <c r="A10" s="24"/>
      <c r="B10" s="24"/>
    </row>
    <row r="11" spans="1:4" s="76" customFormat="1" ht="20.100000000000001" customHeight="1" x14ac:dyDescent="0.2">
      <c r="A11" s="72" t="s">
        <v>64</v>
      </c>
      <c r="B11" s="73"/>
      <c r="C11" s="74" t="s">
        <v>53</v>
      </c>
      <c r="D11" s="75" t="s">
        <v>65</v>
      </c>
    </row>
    <row r="12" spans="1:4" ht="6.95" customHeight="1" x14ac:dyDescent="0.2"/>
    <row r="13" spans="1:4" x14ac:dyDescent="0.2">
      <c r="A13" t="s">
        <v>12</v>
      </c>
      <c r="C13" s="77"/>
    </row>
    <row r="14" spans="1:4" x14ac:dyDescent="0.2">
      <c r="A14" t="s">
        <v>40</v>
      </c>
      <c r="C14" s="87"/>
    </row>
    <row r="15" spans="1:4" x14ac:dyDescent="0.2">
      <c r="C15" s="88" t="str">
        <f>IF(C14&gt;Tarifrechner_S1!C33,"Betreuungspensum überschritten!"," ")</f>
        <v xml:space="preserve"> </v>
      </c>
    </row>
    <row r="16" spans="1:4" x14ac:dyDescent="0.2">
      <c r="A16" s="1" t="s">
        <v>17</v>
      </c>
      <c r="B16" s="1"/>
      <c r="C16" s="25">
        <f>ROUNDUP(IF(C14&gt;Tarifrechner_S1!C33,Tarifrechner_S1!C33*4.2*Tarifrechner_S1!C47/2,Tarifrechner_S1!C47*4.2*Tarifrechner_S2!C14/2)/0.05,0)*0.05</f>
        <v>0</v>
      </c>
      <c r="D16" s="90" t="s">
        <v>62</v>
      </c>
    </row>
    <row r="17" spans="1:4" x14ac:dyDescent="0.2">
      <c r="A17" s="9" t="s">
        <v>13</v>
      </c>
      <c r="B17" s="9"/>
      <c r="C17" s="25">
        <f>C13*C16</f>
        <v>0</v>
      </c>
      <c r="D17" s="90"/>
    </row>
    <row r="18" spans="1:4" x14ac:dyDescent="0.2">
      <c r="A18" s="7"/>
      <c r="B18" s="7"/>
      <c r="C18" s="7"/>
      <c r="D18" s="7"/>
    </row>
    <row r="19" spans="1:4" ht="12.75" customHeight="1" x14ac:dyDescent="0.2">
      <c r="A19" s="7"/>
      <c r="B19" s="7"/>
      <c r="C19" s="7"/>
      <c r="D19" s="7"/>
    </row>
    <row r="20" spans="1:4" s="76" customFormat="1" ht="20.100000000000001" customHeight="1" x14ac:dyDescent="0.2">
      <c r="A20" s="72" t="s">
        <v>66</v>
      </c>
      <c r="B20" s="73"/>
      <c r="C20" s="74" t="s">
        <v>67</v>
      </c>
      <c r="D20" s="75" t="s">
        <v>65</v>
      </c>
    </row>
    <row r="21" spans="1:4" ht="6.95" customHeight="1" x14ac:dyDescent="0.2"/>
    <row r="22" spans="1:4" x14ac:dyDescent="0.2">
      <c r="A22" t="s">
        <v>38</v>
      </c>
      <c r="C22" s="78">
        <f>Tarifrechner_S1!E47</f>
        <v>0</v>
      </c>
    </row>
    <row r="23" spans="1:4" ht="7.5" customHeight="1" x14ac:dyDescent="0.2"/>
    <row r="24" spans="1:4" ht="12.75" customHeight="1" x14ac:dyDescent="0.2">
      <c r="A24" s="1" t="s">
        <v>17</v>
      </c>
      <c r="B24" s="1"/>
      <c r="C24" s="40" t="s">
        <v>39</v>
      </c>
      <c r="D24" s="90" t="s">
        <v>68</v>
      </c>
    </row>
    <row r="25" spans="1:4" ht="2.25" customHeight="1" x14ac:dyDescent="0.2">
      <c r="A25" s="1"/>
      <c r="B25" s="1"/>
      <c r="C25" s="26"/>
      <c r="D25" s="90"/>
    </row>
    <row r="26" spans="1:4" x14ac:dyDescent="0.2">
      <c r="A26" s="69" t="s">
        <v>69</v>
      </c>
      <c r="B26" s="69"/>
      <c r="D26" s="90"/>
    </row>
    <row r="27" spans="1:4" x14ac:dyDescent="0.2">
      <c r="D27" s="65"/>
    </row>
    <row r="28" spans="1:4" ht="12.75" customHeight="1" x14ac:dyDescent="0.2">
      <c r="A28" s="7"/>
      <c r="B28" s="7"/>
      <c r="C28" s="7"/>
      <c r="D28" s="7"/>
    </row>
    <row r="29" spans="1:4" s="76" customFormat="1" ht="20.100000000000001" customHeight="1" x14ac:dyDescent="0.2">
      <c r="A29" s="72" t="s">
        <v>55</v>
      </c>
      <c r="B29" s="73"/>
      <c r="C29" s="74"/>
      <c r="D29" s="75" t="s">
        <v>65</v>
      </c>
    </row>
    <row r="30" spans="1:4" ht="12.75" customHeight="1" x14ac:dyDescent="0.2">
      <c r="A30" s="7"/>
      <c r="B30" s="7"/>
      <c r="C30" s="7"/>
      <c r="D30" s="7"/>
    </row>
    <row r="31" spans="1:4" ht="13.5" customHeight="1" x14ac:dyDescent="0.2">
      <c r="A31" s="79" t="s">
        <v>70</v>
      </c>
      <c r="B31" s="80"/>
      <c r="C31" s="80"/>
    </row>
    <row r="32" spans="1:4" ht="6.95" customHeight="1" x14ac:dyDescent="0.2">
      <c r="D32" s="81"/>
    </row>
    <row r="33" spans="1:4" ht="12.75" customHeight="1" x14ac:dyDescent="0.2">
      <c r="A33" s="1" t="s">
        <v>71</v>
      </c>
      <c r="C33" s="25">
        <f>Tarifrechner_S1!C53</f>
        <v>0</v>
      </c>
      <c r="D33" s="90" t="s">
        <v>68</v>
      </c>
    </row>
    <row r="34" spans="1:4" ht="11.25" customHeight="1" x14ac:dyDescent="0.2">
      <c r="A34" s="1"/>
      <c r="C34" s="26"/>
      <c r="D34" s="90"/>
    </row>
    <row r="35" spans="1:4" x14ac:dyDescent="0.2">
      <c r="A35" s="79" t="s">
        <v>54</v>
      </c>
      <c r="B35" s="82"/>
      <c r="C35" s="80"/>
    </row>
    <row r="36" spans="1:4" ht="6.95" customHeight="1" x14ac:dyDescent="0.2"/>
    <row r="37" spans="1:4" x14ac:dyDescent="0.2">
      <c r="A37" t="s">
        <v>12</v>
      </c>
      <c r="C37" s="77"/>
    </row>
    <row r="38" spans="1:4" x14ac:dyDescent="0.2">
      <c r="A38" t="s">
        <v>41</v>
      </c>
      <c r="C38" s="77"/>
    </row>
    <row r="39" spans="1:4" x14ac:dyDescent="0.2">
      <c r="C39" s="88" t="str">
        <f>IF(C38&gt;Tarifrechner_S1!C34,"Betreuungspensum überschritten!"," ")</f>
        <v xml:space="preserve"> </v>
      </c>
    </row>
    <row r="40" spans="1:4" x14ac:dyDescent="0.2">
      <c r="A40" s="1" t="s">
        <v>17</v>
      </c>
      <c r="B40" s="1"/>
      <c r="C40" s="25">
        <f>ROUNDUP(IF(C38&lt;Tarifrechner_S1!C34,C38*Tarifrechner_S1!E50*3.25)/0.05,0)*0.05</f>
        <v>0</v>
      </c>
      <c r="D40" s="90" t="s">
        <v>62</v>
      </c>
    </row>
    <row r="41" spans="1:4" x14ac:dyDescent="0.2">
      <c r="A41" s="9" t="s">
        <v>13</v>
      </c>
      <c r="B41" s="9"/>
      <c r="C41" s="25">
        <f>C37*C40</f>
        <v>0</v>
      </c>
      <c r="D41" s="90"/>
    </row>
    <row r="42" spans="1:4" x14ac:dyDescent="0.2">
      <c r="A42" s="7"/>
      <c r="B42" s="7"/>
      <c r="C42" s="7"/>
      <c r="D42" s="7"/>
    </row>
    <row r="43" spans="1:4" x14ac:dyDescent="0.2">
      <c r="A43" s="79" t="s">
        <v>72</v>
      </c>
      <c r="B43" s="80"/>
      <c r="C43" s="80"/>
      <c r="D43" s="83"/>
    </row>
    <row r="44" spans="1:4" ht="6.95" customHeight="1" x14ac:dyDescent="0.2"/>
    <row r="45" spans="1:4" x14ac:dyDescent="0.2">
      <c r="A45" t="s">
        <v>12</v>
      </c>
      <c r="C45" s="77"/>
    </row>
    <row r="46" spans="1:4" ht="12.75" customHeight="1" x14ac:dyDescent="0.2">
      <c r="A46" t="s">
        <v>73</v>
      </c>
      <c r="C46" s="77"/>
      <c r="D46" s="84"/>
    </row>
    <row r="47" spans="1:4" x14ac:dyDescent="0.2">
      <c r="C47" s="88" t="str">
        <f>IF(C46&gt;(Tarifrechner_S1!C33/2),"Betreuungspensum überschritten!"," ")</f>
        <v xml:space="preserve"> </v>
      </c>
    </row>
    <row r="48" spans="1:4" x14ac:dyDescent="0.2">
      <c r="A48" s="1" t="s">
        <v>17</v>
      </c>
      <c r="B48" s="1"/>
      <c r="C48" s="25">
        <f>Tarifrechner_S1!C53*Tarifrechner_S2!C46*39/12</f>
        <v>0</v>
      </c>
      <c r="D48" s="90" t="s">
        <v>62</v>
      </c>
    </row>
    <row r="49" spans="1:4" x14ac:dyDescent="0.2">
      <c r="A49" s="9" t="s">
        <v>13</v>
      </c>
      <c r="B49" s="9"/>
      <c r="C49" s="25">
        <f>C45*C48</f>
        <v>0</v>
      </c>
      <c r="D49" s="90"/>
    </row>
    <row r="51" spans="1:4" x14ac:dyDescent="0.2">
      <c r="A51" s="79" t="s">
        <v>74</v>
      </c>
      <c r="B51" s="85"/>
      <c r="C51" s="85"/>
      <c r="D51" s="7"/>
    </row>
    <row r="52" spans="1:4" ht="6.95" customHeight="1" x14ac:dyDescent="0.2"/>
    <row r="53" spans="1:4" x14ac:dyDescent="0.2">
      <c r="A53" s="1" t="s">
        <v>60</v>
      </c>
      <c r="C53" s="25">
        <f>Tarifrechner_S1!C50</f>
        <v>0</v>
      </c>
      <c r="D53" s="89" t="s">
        <v>75</v>
      </c>
    </row>
    <row r="54" spans="1:4" x14ac:dyDescent="0.2">
      <c r="A54" s="9"/>
      <c r="B54" s="9"/>
      <c r="C54" s="26"/>
      <c r="D54" s="89"/>
    </row>
    <row r="55" spans="1:4" x14ac:dyDescent="0.2">
      <c r="A55" s="9"/>
      <c r="B55" s="9"/>
      <c r="C55" s="26"/>
      <c r="D55" s="62"/>
    </row>
    <row r="58" spans="1:4" x14ac:dyDescent="0.2">
      <c r="A58" s="67" t="s">
        <v>42</v>
      </c>
      <c r="B58" s="68"/>
      <c r="C58" s="24"/>
      <c r="D58" s="24"/>
    </row>
    <row r="59" spans="1:4" x14ac:dyDescent="0.2">
      <c r="A59" s="68" t="s">
        <v>43</v>
      </c>
      <c r="B59" s="68"/>
      <c r="C59" s="24"/>
      <c r="D59" s="24"/>
    </row>
    <row r="60" spans="1:4" x14ac:dyDescent="0.2">
      <c r="A60" s="86" t="s">
        <v>56</v>
      </c>
      <c r="B60" s="68"/>
      <c r="C60" s="24"/>
      <c r="D60" s="24"/>
    </row>
    <row r="61" spans="1:4" x14ac:dyDescent="0.2">
      <c r="A61" s="68" t="s">
        <v>57</v>
      </c>
      <c r="B61" s="68"/>
      <c r="C61" s="68"/>
    </row>
    <row r="66" spans="4:4" x14ac:dyDescent="0.2">
      <c r="D66" s="66" t="s">
        <v>20</v>
      </c>
    </row>
  </sheetData>
  <sheetProtection selectLockedCells="1"/>
  <mergeCells count="6">
    <mergeCell ref="D53:D54"/>
    <mergeCell ref="D16:D17"/>
    <mergeCell ref="D24:D26"/>
    <mergeCell ref="D33:D34"/>
    <mergeCell ref="D40:D41"/>
    <mergeCell ref="D48:D49"/>
  </mergeCells>
  <hyperlinks>
    <hyperlink ref="A60" r:id="rId1" xr:uid="{4BB233AD-4F49-43E0-A4E8-72CA5205CE10}"/>
  </hyperlinks>
  <pageMargins left="0.78740157480314965" right="0.39370078740157483" top="0.62992125984251968" bottom="0.19685039370078741" header="0.31496062992125984" footer="0.31496062992125984"/>
  <pageSetup paperSize="9" scale="92" orientation="portrait" r:id="rId2"/>
  <headerFooter differentFirst="1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K69"/>
  <sheetViews>
    <sheetView workbookViewId="0">
      <selection activeCell="B55" sqref="B55"/>
    </sheetView>
  </sheetViews>
  <sheetFormatPr baseColWidth="10" defaultRowHeight="12.75" x14ac:dyDescent="0.2"/>
  <cols>
    <col min="1" max="2" width="30.7109375" customWidth="1"/>
    <col min="3" max="3" width="16" customWidth="1"/>
    <col min="5" max="5" width="14.28515625" bestFit="1" customWidth="1"/>
    <col min="6" max="6" width="14" bestFit="1" customWidth="1"/>
    <col min="7" max="7" width="13.7109375" bestFit="1" customWidth="1"/>
  </cols>
  <sheetData>
    <row r="1" spans="1:11" ht="18" x14ac:dyDescent="0.25">
      <c r="A1" s="2" t="s">
        <v>1</v>
      </c>
      <c r="B1" s="2"/>
    </row>
    <row r="2" spans="1:11" x14ac:dyDescent="0.2">
      <c r="A2" t="s">
        <v>2</v>
      </c>
    </row>
    <row r="3" spans="1:11" ht="15.75" x14ac:dyDescent="0.25">
      <c r="E3" s="33"/>
      <c r="I3" s="33"/>
    </row>
    <row r="4" spans="1:11" ht="18" x14ac:dyDescent="0.25">
      <c r="A4" s="28" t="s">
        <v>21</v>
      </c>
      <c r="B4" s="29"/>
      <c r="C4" s="29"/>
      <c r="E4" s="28" t="s">
        <v>22</v>
      </c>
      <c r="F4" s="29"/>
      <c r="G4" s="29"/>
      <c r="I4" s="28" t="s">
        <v>23</v>
      </c>
      <c r="J4" s="29"/>
      <c r="K4" s="29"/>
    </row>
    <row r="5" spans="1:11" x14ac:dyDescent="0.2">
      <c r="A5" s="1" t="s">
        <v>3</v>
      </c>
      <c r="B5" s="1"/>
      <c r="C5" s="1" t="s">
        <v>0</v>
      </c>
      <c r="E5" s="1" t="s">
        <v>3</v>
      </c>
      <c r="F5" s="1"/>
      <c r="G5" s="1" t="s">
        <v>0</v>
      </c>
      <c r="I5" s="1" t="s">
        <v>3</v>
      </c>
      <c r="J5" s="1"/>
      <c r="K5" s="1" t="s">
        <v>0</v>
      </c>
    </row>
    <row r="6" spans="1:11" x14ac:dyDescent="0.2">
      <c r="C6" t="s">
        <v>4</v>
      </c>
      <c r="G6" t="s">
        <v>4</v>
      </c>
      <c r="K6" t="s">
        <v>4</v>
      </c>
    </row>
    <row r="7" spans="1:11" x14ac:dyDescent="0.2">
      <c r="A7" s="5">
        <v>0</v>
      </c>
      <c r="B7" s="5">
        <v>19999</v>
      </c>
      <c r="C7" s="6">
        <v>0</v>
      </c>
      <c r="E7" s="5">
        <v>0</v>
      </c>
      <c r="F7" s="5">
        <v>19999</v>
      </c>
      <c r="G7" s="6">
        <v>0</v>
      </c>
      <c r="I7" s="5">
        <v>0</v>
      </c>
      <c r="J7" s="5">
        <v>19999</v>
      </c>
      <c r="K7" s="6">
        <v>0</v>
      </c>
    </row>
    <row r="8" spans="1:11" x14ac:dyDescent="0.2">
      <c r="A8" s="5">
        <v>20000</v>
      </c>
      <c r="B8" s="5">
        <v>24999</v>
      </c>
      <c r="C8" s="27">
        <v>120</v>
      </c>
      <c r="E8" s="5">
        <v>20000</v>
      </c>
      <c r="F8" s="5">
        <v>24999</v>
      </c>
      <c r="G8" s="27">
        <v>100</v>
      </c>
      <c r="I8" s="5">
        <v>20000</v>
      </c>
      <c r="J8" s="5">
        <v>24999</v>
      </c>
      <c r="K8" s="27">
        <v>15</v>
      </c>
    </row>
    <row r="9" spans="1:11" x14ac:dyDescent="0.2">
      <c r="A9" s="5">
        <v>25000</v>
      </c>
      <c r="B9" s="5">
        <v>29999</v>
      </c>
      <c r="C9" s="27">
        <v>117.5</v>
      </c>
      <c r="E9" s="5">
        <v>25000</v>
      </c>
      <c r="F9" s="5">
        <v>29999</v>
      </c>
      <c r="G9" s="27">
        <v>97.5</v>
      </c>
      <c r="I9" s="5">
        <v>25000</v>
      </c>
      <c r="J9" s="5">
        <v>29999</v>
      </c>
      <c r="K9" s="27">
        <v>14.5</v>
      </c>
    </row>
    <row r="10" spans="1:11" x14ac:dyDescent="0.2">
      <c r="A10" s="5">
        <v>30000</v>
      </c>
      <c r="B10" s="5">
        <v>34999</v>
      </c>
      <c r="C10" s="27">
        <v>115</v>
      </c>
      <c r="E10" s="5">
        <v>30000</v>
      </c>
      <c r="F10" s="5">
        <v>34999</v>
      </c>
      <c r="G10" s="27">
        <v>95</v>
      </c>
      <c r="I10" s="5">
        <v>30000</v>
      </c>
      <c r="J10" s="5">
        <v>34999</v>
      </c>
      <c r="K10" s="27">
        <v>14</v>
      </c>
    </row>
    <row r="11" spans="1:11" x14ac:dyDescent="0.2">
      <c r="A11" s="5">
        <v>35000</v>
      </c>
      <c r="B11" s="5">
        <v>39999</v>
      </c>
      <c r="C11" s="27">
        <v>110</v>
      </c>
      <c r="E11" s="5">
        <v>35000</v>
      </c>
      <c r="F11" s="5">
        <v>39999</v>
      </c>
      <c r="G11" s="27">
        <v>92.5</v>
      </c>
      <c r="I11" s="5">
        <v>35000</v>
      </c>
      <c r="J11" s="5">
        <v>39999</v>
      </c>
      <c r="K11" s="27">
        <v>13.5</v>
      </c>
    </row>
    <row r="12" spans="1:11" x14ac:dyDescent="0.2">
      <c r="A12" s="5">
        <v>40000</v>
      </c>
      <c r="B12" s="5">
        <v>44999</v>
      </c>
      <c r="C12" s="27">
        <v>105</v>
      </c>
      <c r="E12" s="5">
        <v>40000</v>
      </c>
      <c r="F12" s="5">
        <v>44999</v>
      </c>
      <c r="G12" s="27">
        <v>90</v>
      </c>
      <c r="I12" s="5">
        <v>40000</v>
      </c>
      <c r="J12" s="5">
        <v>44999</v>
      </c>
      <c r="K12" s="27">
        <v>13</v>
      </c>
    </row>
    <row r="13" spans="1:11" x14ac:dyDescent="0.2">
      <c r="A13" s="5">
        <v>45000</v>
      </c>
      <c r="B13" s="5">
        <v>49999</v>
      </c>
      <c r="C13" s="27">
        <v>100</v>
      </c>
      <c r="E13" s="5">
        <v>45000</v>
      </c>
      <c r="F13" s="5">
        <v>49999</v>
      </c>
      <c r="G13" s="27">
        <v>85</v>
      </c>
      <c r="I13" s="5">
        <v>45000</v>
      </c>
      <c r="J13" s="5">
        <v>49999</v>
      </c>
      <c r="K13" s="27">
        <v>12.25</v>
      </c>
    </row>
    <row r="14" spans="1:11" x14ac:dyDescent="0.2">
      <c r="A14" s="5">
        <v>50000</v>
      </c>
      <c r="B14" s="5">
        <v>54999</v>
      </c>
      <c r="C14" s="27">
        <v>95</v>
      </c>
      <c r="E14" s="5">
        <v>50000</v>
      </c>
      <c r="F14" s="5">
        <v>54999</v>
      </c>
      <c r="G14" s="27">
        <v>80</v>
      </c>
      <c r="I14" s="5">
        <v>50000</v>
      </c>
      <c r="J14" s="5">
        <v>54999</v>
      </c>
      <c r="K14" s="27">
        <v>11.5</v>
      </c>
    </row>
    <row r="15" spans="1:11" x14ac:dyDescent="0.2">
      <c r="A15" s="5">
        <v>55000</v>
      </c>
      <c r="B15" s="5">
        <v>59999</v>
      </c>
      <c r="C15" s="27">
        <v>90</v>
      </c>
      <c r="E15" s="5">
        <v>55000</v>
      </c>
      <c r="F15" s="5">
        <v>59999</v>
      </c>
      <c r="G15" s="27">
        <v>75</v>
      </c>
      <c r="I15" s="5">
        <v>55000</v>
      </c>
      <c r="J15" s="5">
        <v>59999</v>
      </c>
      <c r="K15" s="27">
        <v>10.75</v>
      </c>
    </row>
    <row r="16" spans="1:11" x14ac:dyDescent="0.2">
      <c r="A16" s="5">
        <v>60000</v>
      </c>
      <c r="B16" s="5">
        <v>64999</v>
      </c>
      <c r="C16" s="27">
        <v>85</v>
      </c>
      <c r="E16" s="5">
        <v>60000</v>
      </c>
      <c r="F16" s="5">
        <v>64999</v>
      </c>
      <c r="G16" s="27">
        <v>70</v>
      </c>
      <c r="I16" s="5">
        <v>60000</v>
      </c>
      <c r="J16" s="5">
        <v>64999</v>
      </c>
      <c r="K16" s="27">
        <v>10</v>
      </c>
    </row>
    <row r="17" spans="1:11" x14ac:dyDescent="0.2">
      <c r="A17" s="5">
        <v>65000</v>
      </c>
      <c r="B17" s="5">
        <v>69999</v>
      </c>
      <c r="C17" s="27">
        <v>80</v>
      </c>
      <c r="E17" s="5">
        <v>65000</v>
      </c>
      <c r="F17" s="5">
        <v>69999</v>
      </c>
      <c r="G17" s="27">
        <v>65</v>
      </c>
      <c r="I17" s="5">
        <v>65000</v>
      </c>
      <c r="J17" s="5">
        <v>69999</v>
      </c>
      <c r="K17" s="27">
        <v>9.25</v>
      </c>
    </row>
    <row r="18" spans="1:11" x14ac:dyDescent="0.2">
      <c r="A18" s="5">
        <v>70000</v>
      </c>
      <c r="B18" s="5">
        <v>74999</v>
      </c>
      <c r="C18" s="27">
        <v>75</v>
      </c>
      <c r="E18" s="5">
        <v>70000</v>
      </c>
      <c r="F18" s="5">
        <v>74999</v>
      </c>
      <c r="G18" s="27">
        <v>60</v>
      </c>
      <c r="I18" s="5">
        <v>70000</v>
      </c>
      <c r="J18" s="5">
        <v>74999</v>
      </c>
      <c r="K18" s="27">
        <v>8.5</v>
      </c>
    </row>
    <row r="19" spans="1:11" x14ac:dyDescent="0.2">
      <c r="A19" s="5">
        <v>75000</v>
      </c>
      <c r="B19" s="5">
        <v>79999</v>
      </c>
      <c r="C19" s="27">
        <v>70</v>
      </c>
      <c r="E19" s="5">
        <v>75000</v>
      </c>
      <c r="F19" s="5">
        <v>79999</v>
      </c>
      <c r="G19" s="27">
        <v>55</v>
      </c>
      <c r="I19" s="5">
        <v>75000</v>
      </c>
      <c r="J19" s="5">
        <v>79999</v>
      </c>
      <c r="K19" s="27">
        <v>7.75</v>
      </c>
    </row>
    <row r="20" spans="1:11" x14ac:dyDescent="0.2">
      <c r="A20" s="5">
        <v>80000</v>
      </c>
      <c r="B20" s="5">
        <v>84999</v>
      </c>
      <c r="C20" s="27">
        <v>65</v>
      </c>
      <c r="E20" s="5">
        <v>80000</v>
      </c>
      <c r="F20" s="5">
        <v>84999</v>
      </c>
      <c r="G20" s="27">
        <v>50</v>
      </c>
      <c r="I20" s="5">
        <v>80000</v>
      </c>
      <c r="J20" s="5">
        <v>84999</v>
      </c>
      <c r="K20" s="27">
        <v>7</v>
      </c>
    </row>
    <row r="21" spans="1:11" x14ac:dyDescent="0.2">
      <c r="A21" s="5">
        <v>85000</v>
      </c>
      <c r="B21" s="5">
        <v>89999</v>
      </c>
      <c r="C21" s="27">
        <v>60</v>
      </c>
      <c r="E21" s="5">
        <v>85000</v>
      </c>
      <c r="F21" s="5">
        <v>89999</v>
      </c>
      <c r="G21" s="27">
        <v>45</v>
      </c>
      <c r="I21" s="5">
        <v>85000</v>
      </c>
      <c r="J21" s="5">
        <v>89999</v>
      </c>
      <c r="K21" s="27">
        <v>6.25</v>
      </c>
    </row>
    <row r="22" spans="1:11" x14ac:dyDescent="0.2">
      <c r="A22" s="5">
        <v>90000</v>
      </c>
      <c r="B22" s="5">
        <v>94999</v>
      </c>
      <c r="C22" s="27">
        <v>52.5</v>
      </c>
      <c r="E22" s="5">
        <v>90000</v>
      </c>
      <c r="F22" s="5">
        <v>94999</v>
      </c>
      <c r="G22" s="27">
        <v>40</v>
      </c>
      <c r="I22" s="5">
        <v>90000</v>
      </c>
      <c r="J22" s="5">
        <v>94999</v>
      </c>
      <c r="K22" s="27">
        <v>5.5</v>
      </c>
    </row>
    <row r="23" spans="1:11" x14ac:dyDescent="0.2">
      <c r="A23" s="5">
        <v>95000</v>
      </c>
      <c r="B23" s="5">
        <v>99999</v>
      </c>
      <c r="C23" s="27">
        <v>45</v>
      </c>
      <c r="E23" s="5">
        <v>95000</v>
      </c>
      <c r="F23" s="5">
        <v>99999</v>
      </c>
      <c r="G23" s="27">
        <v>35</v>
      </c>
      <c r="I23" s="5">
        <v>95000</v>
      </c>
      <c r="J23" s="5">
        <v>99999</v>
      </c>
      <c r="K23" s="27">
        <v>4.75</v>
      </c>
    </row>
    <row r="24" spans="1:11" x14ac:dyDescent="0.2">
      <c r="A24" s="5">
        <v>100000</v>
      </c>
      <c r="B24" s="5">
        <v>104999</v>
      </c>
      <c r="C24" s="27">
        <v>37.5</v>
      </c>
      <c r="E24" s="5">
        <v>100000</v>
      </c>
      <c r="F24" s="5">
        <v>104999</v>
      </c>
      <c r="G24" s="27">
        <v>30</v>
      </c>
      <c r="I24" s="5">
        <v>100000</v>
      </c>
      <c r="J24" s="5">
        <v>104999</v>
      </c>
      <c r="K24" s="27">
        <v>4</v>
      </c>
    </row>
    <row r="25" spans="1:11" x14ac:dyDescent="0.2">
      <c r="A25" s="5">
        <v>105000</v>
      </c>
      <c r="B25" s="5">
        <v>109999</v>
      </c>
      <c r="C25" s="27">
        <v>30</v>
      </c>
      <c r="E25" s="5">
        <v>105000</v>
      </c>
      <c r="F25" s="5">
        <v>109999</v>
      </c>
      <c r="G25" s="27">
        <v>25</v>
      </c>
      <c r="I25" s="5">
        <v>105000</v>
      </c>
      <c r="J25" s="5">
        <v>109999</v>
      </c>
      <c r="K25" s="27">
        <v>3.25</v>
      </c>
    </row>
    <row r="26" spans="1:11" x14ac:dyDescent="0.2">
      <c r="A26" s="5">
        <v>110000</v>
      </c>
      <c r="B26" s="5">
        <v>114999</v>
      </c>
      <c r="C26" s="27">
        <v>22.5</v>
      </c>
      <c r="E26" s="5">
        <v>110000</v>
      </c>
      <c r="F26" s="5">
        <v>114999</v>
      </c>
      <c r="G26" s="27">
        <v>20</v>
      </c>
      <c r="I26" s="5">
        <v>110000</v>
      </c>
      <c r="J26" s="5">
        <v>114999</v>
      </c>
      <c r="K26" s="27">
        <v>2.5</v>
      </c>
    </row>
    <row r="27" spans="1:11" x14ac:dyDescent="0.2">
      <c r="A27" s="5">
        <v>115000</v>
      </c>
      <c r="B27" s="5">
        <v>119999</v>
      </c>
      <c r="C27" s="27">
        <v>15</v>
      </c>
      <c r="E27" s="5">
        <v>115000</v>
      </c>
      <c r="F27" s="5">
        <v>119999</v>
      </c>
      <c r="G27" s="27">
        <v>15</v>
      </c>
      <c r="I27" s="5">
        <v>115000</v>
      </c>
      <c r="J27" s="5">
        <v>119999</v>
      </c>
      <c r="K27" s="27">
        <v>1.5</v>
      </c>
    </row>
    <row r="28" spans="1:11" x14ac:dyDescent="0.2">
      <c r="A28" s="5">
        <v>120000</v>
      </c>
      <c r="B28" s="5">
        <v>124999</v>
      </c>
      <c r="C28" s="27">
        <v>0</v>
      </c>
      <c r="E28" s="5">
        <v>120000</v>
      </c>
      <c r="F28" s="5">
        <v>124999</v>
      </c>
      <c r="G28" s="27">
        <v>0</v>
      </c>
      <c r="I28" s="5">
        <v>120000</v>
      </c>
      <c r="J28" s="5">
        <v>124999</v>
      </c>
      <c r="K28" s="27">
        <v>0</v>
      </c>
    </row>
    <row r="29" spans="1:11" x14ac:dyDescent="0.2">
      <c r="A29" s="5">
        <v>125000</v>
      </c>
      <c r="B29" s="5">
        <v>129999</v>
      </c>
      <c r="C29" s="27">
        <v>0</v>
      </c>
      <c r="E29" s="5">
        <v>125000</v>
      </c>
      <c r="F29" s="5">
        <v>129999</v>
      </c>
      <c r="G29" s="27">
        <v>0</v>
      </c>
      <c r="I29" s="5">
        <v>125000</v>
      </c>
      <c r="J29" s="5">
        <v>129999</v>
      </c>
      <c r="K29" s="27">
        <v>0</v>
      </c>
    </row>
    <row r="30" spans="1:11" x14ac:dyDescent="0.2">
      <c r="A30" s="5">
        <v>130000</v>
      </c>
      <c r="B30" s="5">
        <v>999999</v>
      </c>
      <c r="C30" s="6">
        <v>0</v>
      </c>
      <c r="E30" s="5">
        <v>130000</v>
      </c>
      <c r="F30" s="5">
        <v>999999</v>
      </c>
      <c r="G30" s="6">
        <v>0</v>
      </c>
      <c r="I30" s="5">
        <v>130000</v>
      </c>
      <c r="J30" s="5">
        <v>999999</v>
      </c>
      <c r="K30" s="6">
        <v>0</v>
      </c>
    </row>
    <row r="31" spans="1:11" x14ac:dyDescent="0.2">
      <c r="A31" s="3"/>
      <c r="B31" s="3"/>
      <c r="C31" s="4"/>
    </row>
    <row r="32" spans="1:11" x14ac:dyDescent="0.2">
      <c r="A32" s="3"/>
      <c r="B32" s="3"/>
      <c r="C32" s="4"/>
    </row>
    <row r="33" spans="1:7" x14ac:dyDescent="0.2">
      <c r="A33" s="10" t="s">
        <v>6</v>
      </c>
      <c r="B33" s="3"/>
      <c r="C33" s="4"/>
    </row>
    <row r="34" spans="1:7" x14ac:dyDescent="0.2">
      <c r="A34" s="12" t="s">
        <v>7</v>
      </c>
      <c r="B34" s="12" t="s">
        <v>9</v>
      </c>
      <c r="C34" s="13" t="s">
        <v>10</v>
      </c>
      <c r="E34" s="15" t="s">
        <v>8</v>
      </c>
      <c r="F34" s="17" t="s">
        <v>9</v>
      </c>
      <c r="G34" s="16" t="s">
        <v>10</v>
      </c>
    </row>
    <row r="35" spans="1:7" x14ac:dyDescent="0.2">
      <c r="A35" s="14">
        <v>0</v>
      </c>
      <c r="B35" s="19">
        <v>0</v>
      </c>
      <c r="C35" s="13">
        <v>0</v>
      </c>
      <c r="E35" s="18">
        <v>0</v>
      </c>
      <c r="F35" s="20">
        <v>0</v>
      </c>
      <c r="G35" s="16">
        <v>0</v>
      </c>
    </row>
    <row r="36" spans="1:7" x14ac:dyDescent="0.2">
      <c r="A36" s="14">
        <v>0.2</v>
      </c>
      <c r="B36" s="19">
        <v>2</v>
      </c>
      <c r="C36" s="13">
        <v>10</v>
      </c>
      <c r="E36" s="18">
        <v>1.2</v>
      </c>
      <c r="F36" s="20">
        <v>2</v>
      </c>
      <c r="G36" s="16">
        <v>10</v>
      </c>
    </row>
    <row r="37" spans="1:7" x14ac:dyDescent="0.2">
      <c r="A37" s="14">
        <v>0.3</v>
      </c>
      <c r="B37" s="19">
        <v>3</v>
      </c>
      <c r="C37" s="13">
        <v>15</v>
      </c>
      <c r="E37" s="18">
        <v>1.3</v>
      </c>
      <c r="F37" s="20">
        <v>3</v>
      </c>
      <c r="G37" s="16">
        <v>15</v>
      </c>
    </row>
    <row r="38" spans="1:7" x14ac:dyDescent="0.2">
      <c r="A38" s="14">
        <v>0.4</v>
      </c>
      <c r="B38" s="19">
        <v>4</v>
      </c>
      <c r="C38" s="13">
        <v>20</v>
      </c>
      <c r="E38" s="18">
        <v>1.4</v>
      </c>
      <c r="F38" s="20">
        <v>4</v>
      </c>
      <c r="G38" s="16">
        <v>20</v>
      </c>
    </row>
    <row r="39" spans="1:7" x14ac:dyDescent="0.2">
      <c r="A39" s="14">
        <v>0.5</v>
      </c>
      <c r="B39" s="19">
        <v>5</v>
      </c>
      <c r="C39" s="13">
        <v>25</v>
      </c>
      <c r="E39" s="18">
        <v>1.5</v>
      </c>
      <c r="F39" s="20">
        <v>5</v>
      </c>
      <c r="G39" s="16">
        <v>25</v>
      </c>
    </row>
    <row r="40" spans="1:7" x14ac:dyDescent="0.2">
      <c r="A40" s="14">
        <v>0.6</v>
      </c>
      <c r="B40" s="19">
        <v>6</v>
      </c>
      <c r="C40" s="13">
        <v>30</v>
      </c>
      <c r="E40" s="18">
        <v>1.6</v>
      </c>
      <c r="F40" s="20">
        <v>6</v>
      </c>
      <c r="G40" s="16">
        <v>30</v>
      </c>
    </row>
    <row r="41" spans="1:7" x14ac:dyDescent="0.2">
      <c r="A41" s="14">
        <v>0.7</v>
      </c>
      <c r="B41" s="19">
        <v>7</v>
      </c>
      <c r="C41" s="13">
        <v>35</v>
      </c>
      <c r="E41" s="18">
        <v>1.7</v>
      </c>
      <c r="F41" s="20">
        <v>7</v>
      </c>
      <c r="G41" s="16">
        <v>35</v>
      </c>
    </row>
    <row r="42" spans="1:7" x14ac:dyDescent="0.2">
      <c r="A42" s="14">
        <v>0.8</v>
      </c>
      <c r="B42" s="19">
        <v>8</v>
      </c>
      <c r="C42" s="13">
        <v>40</v>
      </c>
      <c r="E42" s="18">
        <v>1.8</v>
      </c>
      <c r="F42" s="20">
        <v>8</v>
      </c>
      <c r="G42" s="16">
        <v>40</v>
      </c>
    </row>
    <row r="43" spans="1:7" x14ac:dyDescent="0.2">
      <c r="A43" s="14">
        <v>0.9</v>
      </c>
      <c r="B43" s="19">
        <v>9</v>
      </c>
      <c r="C43" s="13">
        <v>45</v>
      </c>
      <c r="E43" s="18">
        <v>1.9</v>
      </c>
      <c r="F43" s="20">
        <v>9</v>
      </c>
      <c r="G43" s="16">
        <v>45</v>
      </c>
    </row>
    <row r="44" spans="1:7" x14ac:dyDescent="0.2">
      <c r="A44" s="14">
        <v>1</v>
      </c>
      <c r="B44" s="19">
        <v>10</v>
      </c>
      <c r="C44" s="13">
        <v>50</v>
      </c>
      <c r="E44" s="18">
        <v>2</v>
      </c>
      <c r="F44" s="20">
        <v>10</v>
      </c>
      <c r="G44" s="16">
        <v>50</v>
      </c>
    </row>
    <row r="45" spans="1:7" x14ac:dyDescent="0.2">
      <c r="A45" s="34">
        <v>0</v>
      </c>
      <c r="B45" s="20">
        <v>0</v>
      </c>
      <c r="C45" s="16">
        <v>0</v>
      </c>
      <c r="E45" s="18"/>
      <c r="F45" s="20"/>
      <c r="G45" s="16"/>
    </row>
    <row r="46" spans="1:7" x14ac:dyDescent="0.2">
      <c r="A46" s="34">
        <v>1.2</v>
      </c>
      <c r="B46" s="20">
        <v>2</v>
      </c>
      <c r="C46" s="16">
        <v>10</v>
      </c>
      <c r="E46" s="18"/>
      <c r="F46" s="20"/>
      <c r="G46" s="16"/>
    </row>
    <row r="47" spans="1:7" x14ac:dyDescent="0.2">
      <c r="A47" s="34">
        <v>1.3</v>
      </c>
      <c r="B47" s="20">
        <v>3</v>
      </c>
      <c r="C47" s="16">
        <v>15</v>
      </c>
      <c r="E47" s="18"/>
      <c r="F47" s="20"/>
      <c r="G47" s="16"/>
    </row>
    <row r="48" spans="1:7" x14ac:dyDescent="0.2">
      <c r="A48" s="34">
        <v>1.4</v>
      </c>
      <c r="B48" s="20">
        <v>4</v>
      </c>
      <c r="C48" s="16">
        <v>20</v>
      </c>
      <c r="E48" s="18"/>
      <c r="F48" s="20"/>
      <c r="G48" s="16"/>
    </row>
    <row r="49" spans="1:7" x14ac:dyDescent="0.2">
      <c r="A49" s="34">
        <v>1.5</v>
      </c>
      <c r="B49" s="20">
        <v>5</v>
      </c>
      <c r="C49" s="16">
        <v>25</v>
      </c>
      <c r="E49" s="18"/>
      <c r="F49" s="20"/>
      <c r="G49" s="16"/>
    </row>
    <row r="50" spans="1:7" x14ac:dyDescent="0.2">
      <c r="A50" s="34">
        <v>1.6</v>
      </c>
      <c r="B50" s="20">
        <v>6</v>
      </c>
      <c r="C50" s="16">
        <v>30</v>
      </c>
      <c r="E50" s="18"/>
      <c r="F50" s="20"/>
      <c r="G50" s="16"/>
    </row>
    <row r="51" spans="1:7" x14ac:dyDescent="0.2">
      <c r="A51" s="34">
        <v>1.7</v>
      </c>
      <c r="B51" s="20">
        <v>7</v>
      </c>
      <c r="C51" s="16">
        <v>35</v>
      </c>
      <c r="E51" s="18"/>
      <c r="F51" s="20"/>
      <c r="G51" s="16"/>
    </row>
    <row r="52" spans="1:7" x14ac:dyDescent="0.2">
      <c r="A52" s="34">
        <v>1.8</v>
      </c>
      <c r="B52" s="20">
        <v>8</v>
      </c>
      <c r="C52" s="16">
        <v>40</v>
      </c>
      <c r="E52" s="18"/>
      <c r="F52" s="20"/>
      <c r="G52" s="16"/>
    </row>
    <row r="53" spans="1:7" x14ac:dyDescent="0.2">
      <c r="A53" s="34">
        <v>1.9</v>
      </c>
      <c r="B53" s="20">
        <v>9</v>
      </c>
      <c r="C53" s="16">
        <v>45</v>
      </c>
      <c r="E53" s="18"/>
      <c r="F53" s="20"/>
      <c r="G53" s="16"/>
    </row>
    <row r="54" spans="1:7" x14ac:dyDescent="0.2">
      <c r="A54" s="34">
        <v>2</v>
      </c>
      <c r="B54" s="20">
        <v>10</v>
      </c>
      <c r="C54" s="16">
        <v>50</v>
      </c>
      <c r="E54" s="18"/>
      <c r="F54" s="20"/>
      <c r="G54" s="16"/>
    </row>
    <row r="55" spans="1:7" x14ac:dyDescent="0.2">
      <c r="A55" s="14"/>
      <c r="B55" s="19"/>
      <c r="C55" s="13"/>
      <c r="E55" s="18"/>
      <c r="F55" s="20"/>
      <c r="G55" s="16"/>
    </row>
    <row r="56" spans="1:7" x14ac:dyDescent="0.2">
      <c r="A56" s="14"/>
      <c r="B56" s="19"/>
      <c r="C56" s="13"/>
      <c r="E56" s="18"/>
      <c r="F56" s="20"/>
      <c r="G56" s="16"/>
    </row>
    <row r="57" spans="1:7" x14ac:dyDescent="0.2">
      <c r="A57" s="14"/>
      <c r="B57" s="19"/>
      <c r="C57" s="13"/>
      <c r="E57" s="18"/>
      <c r="F57" s="20"/>
      <c r="G57" s="16"/>
    </row>
    <row r="58" spans="1:7" x14ac:dyDescent="0.2">
      <c r="A58" s="11"/>
      <c r="B58" s="3"/>
      <c r="C58" s="4"/>
    </row>
    <row r="59" spans="1:7" x14ac:dyDescent="0.2">
      <c r="A59" s="21" t="s">
        <v>11</v>
      </c>
      <c r="B59" s="3"/>
      <c r="C59" s="4"/>
    </row>
    <row r="60" spans="1:7" x14ac:dyDescent="0.2">
      <c r="A60" s="22">
        <v>0</v>
      </c>
      <c r="B60" s="22">
        <v>0</v>
      </c>
      <c r="C60" s="4"/>
    </row>
    <row r="61" spans="1:7" x14ac:dyDescent="0.2">
      <c r="A61" s="22">
        <v>0.2</v>
      </c>
      <c r="B61" s="11">
        <v>1.2</v>
      </c>
    </row>
    <row r="62" spans="1:7" x14ac:dyDescent="0.2">
      <c r="A62" s="22">
        <v>0.3</v>
      </c>
      <c r="B62" s="22">
        <v>1.3</v>
      </c>
    </row>
    <row r="63" spans="1:7" x14ac:dyDescent="0.2">
      <c r="A63" s="22">
        <v>0.4</v>
      </c>
      <c r="B63" s="11">
        <v>1.4</v>
      </c>
    </row>
    <row r="64" spans="1:7" x14ac:dyDescent="0.2">
      <c r="A64" s="22">
        <v>0.5</v>
      </c>
      <c r="B64" s="22">
        <v>1.5</v>
      </c>
    </row>
    <row r="65" spans="1:2" x14ac:dyDescent="0.2">
      <c r="A65" s="22">
        <v>0.6</v>
      </c>
      <c r="B65" s="11">
        <v>1.6</v>
      </c>
    </row>
    <row r="66" spans="1:2" x14ac:dyDescent="0.2">
      <c r="A66" s="22">
        <v>0.7</v>
      </c>
      <c r="B66" s="22">
        <v>1.7</v>
      </c>
    </row>
    <row r="67" spans="1:2" x14ac:dyDescent="0.2">
      <c r="A67" s="22">
        <v>0.8</v>
      </c>
      <c r="B67" s="11">
        <v>1.8</v>
      </c>
    </row>
    <row r="68" spans="1:2" x14ac:dyDescent="0.2">
      <c r="A68" s="22">
        <v>0.9</v>
      </c>
      <c r="B68" s="22">
        <v>1.9</v>
      </c>
    </row>
    <row r="69" spans="1:2" x14ac:dyDescent="0.2">
      <c r="A69" s="22">
        <v>1</v>
      </c>
      <c r="B69" s="11">
        <v>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Tarifrechner_S1</vt:lpstr>
      <vt:lpstr>Tarifrechner_S2</vt:lpstr>
      <vt:lpstr>Tarife</vt:lpstr>
      <vt:lpstr>Tarifrechner_S2!Druckbereich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Tiricola Tara</dc:creator>
  <cp:lastModifiedBy>Muggli Daniela</cp:lastModifiedBy>
  <cp:lastPrinted>2026-06-08T14:11:56Z</cp:lastPrinted>
  <dcterms:created xsi:type="dcterms:W3CDTF">2014-05-13T14:37:29Z</dcterms:created>
  <dcterms:modified xsi:type="dcterms:W3CDTF">2026-07-08T15:08:37Z</dcterms:modified>
</cp:coreProperties>
</file>